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'DC33'!$A$1:$K$69</definedName>
    <definedName name="_xlnm.Print_Area" localSheetId="11">'DC34'!$A$1:$K$69</definedName>
    <definedName name="_xlnm.Print_Area" localSheetId="16">'DC35'!$A$1:$K$69</definedName>
    <definedName name="_xlnm.Print_Area" localSheetId="22">'DC36'!$A$1:$K$69</definedName>
    <definedName name="_xlnm.Print_Area" localSheetId="27">'DC47'!$A$1:$K$69</definedName>
    <definedName name="_xlnm.Print_Area" localSheetId="1">'LIM331'!$A$1:$K$69</definedName>
    <definedName name="_xlnm.Print_Area" localSheetId="2">'LIM332'!$A$1:$K$69</definedName>
    <definedName name="_xlnm.Print_Area" localSheetId="3">'LIM333'!$A$1:$K$69</definedName>
    <definedName name="_xlnm.Print_Area" localSheetId="4">'LIM334'!$A$1:$K$69</definedName>
    <definedName name="_xlnm.Print_Area" localSheetId="5">'LIM335'!$A$1:$K$69</definedName>
    <definedName name="_xlnm.Print_Area" localSheetId="7">'LIM341'!$A$1:$K$69</definedName>
    <definedName name="_xlnm.Print_Area" localSheetId="8">'LIM343'!$A$1:$K$69</definedName>
    <definedName name="_xlnm.Print_Area" localSheetId="9">'LIM344'!$A$1:$K$69</definedName>
    <definedName name="_xlnm.Print_Area" localSheetId="10">'LIM345'!$A$1:$K$69</definedName>
    <definedName name="_xlnm.Print_Area" localSheetId="12">'LIM351'!$A$1:$K$69</definedName>
    <definedName name="_xlnm.Print_Area" localSheetId="13">'LIM353'!$A$1:$K$69</definedName>
    <definedName name="_xlnm.Print_Area" localSheetId="14">'LIM354'!$A$1:$K$69</definedName>
    <definedName name="_xlnm.Print_Area" localSheetId="15">'LIM355'!$A$1:$K$69</definedName>
    <definedName name="_xlnm.Print_Area" localSheetId="17">'LIM361'!$A$1:$K$69</definedName>
    <definedName name="_xlnm.Print_Area" localSheetId="18">'LIM362'!$A$1:$K$69</definedName>
    <definedName name="_xlnm.Print_Area" localSheetId="19">'LIM366'!$A$1:$K$69</definedName>
    <definedName name="_xlnm.Print_Area" localSheetId="20">'LIM367'!$A$1:$K$69</definedName>
    <definedName name="_xlnm.Print_Area" localSheetId="21">'LIM368'!$A$1:$K$69</definedName>
    <definedName name="_xlnm.Print_Area" localSheetId="23">'LIM471'!$A$1:$K$69</definedName>
    <definedName name="_xlnm.Print_Area" localSheetId="24">'LIM472'!$A$1:$K$69</definedName>
    <definedName name="_xlnm.Print_Area" localSheetId="25">'LIM473'!$A$1:$K$69</definedName>
    <definedName name="_xlnm.Print_Area" localSheetId="26">'LIM476'!$A$1:$K$69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<sst xmlns="http://schemas.openxmlformats.org/spreadsheetml/2006/main" count="2464" uniqueCount="113">
  <si>
    <t>Limpopo: Greater Giyani(LIM331) - Table A1 Budget Summary for 4th Quarter ended 30 June 2019 (Figures Finalised as at 2019/11/08)</t>
  </si>
  <si>
    <t>Description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</si>
  <si>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</si>
  <si>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</si>
  <si>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</si>
  <si>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</si>
  <si>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</si>
  <si>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</si>
  <si>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</si>
  <si>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</si>
  <si>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</si>
  <si>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</si>
  <si>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</si>
  <si>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</si>
  <si>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</si>
  <si>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</si>
  <si>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</si>
  <si>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</si>
  <si>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</si>
  <si>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</si>
  <si>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</si>
  <si>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</si>
  <si>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</si>
  <si>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</si>
  <si>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</si>
  <si>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</si>
  <si>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</si>
  <si>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</si>
  <si>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</si>
  <si>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</si>
  <si>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</si>
  <si>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</si>
  <si>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</si>
  <si>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</si>
  <si>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</si>
  <si>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</si>
  <si>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</si>
  <si>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</si>
  <si>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</si>
  <si>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</si>
  <si>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</si>
  <si>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</si>
  <si>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</si>
  <si>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</si>
  <si>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</si>
  <si>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</si>
  <si>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</si>
  <si>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</si>
  <si>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</si>
  <si>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</si>
  <si>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</si>
  <si>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</si>
  <si>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</si>
  <si>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</si>
  <si>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</si>
  <si>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</si>
  <si>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</si>
  <si>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</si>
  <si>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</si>
  <si>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</si>
  <si>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</si>
  <si>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</si>
  <si>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</si>
  <si>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</si>
  <si>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</si>
  <si>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</si>
  <si>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</si>
  <si>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</si>
  <si>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</si>
  <si>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</si>
  <si>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</si>
  <si>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</si>
  <si>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</si>
  <si>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</si>
  <si>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</si>
  <si>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Limpopo: Greater Letaba(LIM332) - Table A1 Budget Summary for 4th Quarter ended 30 June 2019 (Figures Finalised as at 2019/11/08)</t>
  </si>
  <si>
    <t>Limpopo: Greater Tzaneen(LIM333) - Table A1 Budget Summary for 4th Quarter ended 30 June 2019 (Figures Finalised as at 2019/11/08)</t>
  </si>
  <si>
    <t>Limpopo: Ba-Phalaborwa(LIM334) - Table A1 Budget Summary for 4th Quarter ended 30 June 2019 (Figures Finalised as at 2019/11/08)</t>
  </si>
  <si>
    <t>Limpopo: Maruleng(LIM335) - Table A1 Budget Summary for 4th Quarter ended 30 June 2019 (Figures Finalised as at 2019/11/08)</t>
  </si>
  <si>
    <t>Limpopo: Mopani(DC33) - Table A1 Budget Summary for 4th Quarter ended 30 June 2019 (Figures Finalised as at 2019/11/08)</t>
  </si>
  <si>
    <t>Limpopo: Musina(LIM341) - Table A1 Budget Summary for 4th Quarter ended 30 June 2019 (Figures Finalised as at 2019/11/08)</t>
  </si>
  <si>
    <t>Limpopo: Thulamela(LIM343) - Table A1 Budget Summary for 4th Quarter ended 30 June 2019 (Figures Finalised as at 2019/11/08)</t>
  </si>
  <si>
    <t>Limpopo: Makhado(LIM344) - Table A1 Budget Summary for 4th Quarter ended 30 June 2019 (Figures Finalised as at 2019/11/08)</t>
  </si>
  <si>
    <t>Limpopo: Collins Chabane(LIM345) - Table A1 Budget Summary for 4th Quarter ended 30 June 2019 (Figures Finalised as at 2019/11/08)</t>
  </si>
  <si>
    <t>Limpopo: Vhembe(DC34) - Table A1 Budget Summary for 4th Quarter ended 30 June 2019 (Figures Finalised as at 2019/11/08)</t>
  </si>
  <si>
    <t>Limpopo: Blouberg(LIM351) - Table A1 Budget Summary for 4th Quarter ended 30 June 2019 (Figures Finalised as at 2019/11/08)</t>
  </si>
  <si>
    <t>Limpopo: Molemole(LIM353) - Table A1 Budget Summary for 4th Quarter ended 30 June 2019 (Figures Finalised as at 2019/11/08)</t>
  </si>
  <si>
    <t>Limpopo: Polokwane(LIM354) - Table A1 Budget Summary for 4th Quarter ended 30 June 2019 (Figures Finalised as at 2019/11/08)</t>
  </si>
  <si>
    <t>Limpopo: Lepelle-Nkumpi(LIM355) - Table A1 Budget Summary for 4th Quarter ended 30 June 2019 (Figures Finalised as at 2019/11/08)</t>
  </si>
  <si>
    <t>Limpopo: Capricorn(DC35) - Table A1 Budget Summary for 4th Quarter ended 30 June 2019 (Figures Finalised as at 2019/11/08)</t>
  </si>
  <si>
    <t>Limpopo: Thabazimbi(LIM361) - Table A1 Budget Summary for 4th Quarter ended 30 June 2019 (Figures Finalised as at 2019/11/08)</t>
  </si>
  <si>
    <t>Limpopo: Lephalale(LIM362) - Table A1 Budget Summary for 4th Quarter ended 30 June 2019 (Figures Finalised as at 2019/11/08)</t>
  </si>
  <si>
    <t>Limpopo: Bela Bela(LIM366) - Table A1 Budget Summary for 4th Quarter ended 30 June 2019 (Figures Finalised as at 2019/11/08)</t>
  </si>
  <si>
    <t>Limpopo: Mogalakwena(LIM367) - Table A1 Budget Summary for 4th Quarter ended 30 June 2019 (Figures Finalised as at 2019/11/08)</t>
  </si>
  <si>
    <t>Limpopo: Modimolle-Mookgopong(LIM368) - Table A1 Budget Summary for 4th Quarter ended 30 June 2019 (Figures Finalised as at 2019/11/08)</t>
  </si>
  <si>
    <t>Limpopo: Waterberg(DC36) - Table A1 Budget Summary for 4th Quarter ended 30 June 2019 (Figures Finalised as at 2019/11/08)</t>
  </si>
  <si>
    <t>Limpopo: Ephraim Mogale(LIM471) - Table A1 Budget Summary for 4th Quarter ended 30 June 2019 (Figures Finalised as at 2019/11/08)</t>
  </si>
  <si>
    <t>Limpopo: Elias Motsoaledi(LIM472) - Table A1 Budget Summary for 4th Quarter ended 30 June 2019 (Figures Finalised as at 2019/11/08)</t>
  </si>
  <si>
    <t>Limpopo: Makhuduthamaga(LIM473) - Table A1 Budget Summary for 4th Quarter ended 30 June 2019 (Figures Finalised as at 2019/11/08)</t>
  </si>
  <si>
    <t>Limpopo: Tubatse Fetakgomo(LIM476) - Table A1 Budget Summary for 4th Quarter ended 30 June 2019 (Figures Finalised as at 2019/11/08)</t>
  </si>
  <si>
    <t>Limpopo: Sekhukhune(DC47) - Table A1 Budget Summary for 4th Quarter ended 30 June 2019 (Figures Finalised as at 2019/11/08)</t>
  </si>
  <si>
    <t>Summary - Table A1 Budget Summary for 4th Quarter ended 30 June 2019 (Figures Finalised as at 2019/11/08)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</si>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</sst>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1" fontId="5" fillId="0" borderId="24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23" xfId="0" applyNumberFormat="1" applyFont="1" applyFill="1" applyBorder="1" applyAlignment="1" applyProtection="1">
      <alignment horizontal="left" vertical="top" wrapText="1"/>
      <protection/>
    </xf>
    <xf numFmtId="181" fontId="5" fillId="0" borderId="25" xfId="0" applyNumberFormat="1" applyFont="1" applyFill="1" applyBorder="1" applyAlignment="1" applyProtection="1">
      <alignment horizontal="left" vertical="top" wrapText="1"/>
      <protection/>
    </xf>
    <xf numFmtId="181" fontId="5" fillId="0" borderId="0" xfId="0" applyNumberFormat="1" applyFont="1" applyFill="1" applyBorder="1" applyAlignment="1" applyProtection="1">
      <alignment horizontal="left" vertical="top" wrapText="1"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923079214</v>
      </c>
      <c r="C5" s="6">
        <v>1202104367</v>
      </c>
      <c r="D5" s="23">
        <v>828084065</v>
      </c>
      <c r="E5" s="24">
        <v>1642840806</v>
      </c>
      <c r="F5" s="6">
        <v>1330383308</v>
      </c>
      <c r="G5" s="25">
        <v>1330383308</v>
      </c>
      <c r="H5" s="26">
        <v>1579358936</v>
      </c>
      <c r="I5" s="24">
        <v>1800472116</v>
      </c>
      <c r="J5" s="6">
        <v>1885602719</v>
      </c>
      <c r="K5" s="25">
        <v>1989559615</v>
      </c>
    </row>
    <row r="6" spans="1:11" ht="12.75">
      <c r="A6" s="22" t="s">
        <v>19</v>
      </c>
      <c r="B6" s="6">
        <v>3524637316</v>
      </c>
      <c r="C6" s="6">
        <v>3701791988</v>
      </c>
      <c r="D6" s="23">
        <v>2008871969</v>
      </c>
      <c r="E6" s="24">
        <v>4327253563</v>
      </c>
      <c r="F6" s="6">
        <v>3657066901</v>
      </c>
      <c r="G6" s="25">
        <v>3657066901</v>
      </c>
      <c r="H6" s="26">
        <v>4298451959</v>
      </c>
      <c r="I6" s="24">
        <v>5234971661</v>
      </c>
      <c r="J6" s="6">
        <v>5482963163</v>
      </c>
      <c r="K6" s="25">
        <v>5886881608</v>
      </c>
    </row>
    <row r="7" spans="1:11" ht="12.75">
      <c r="A7" s="22" t="s">
        <v>20</v>
      </c>
      <c r="B7" s="6">
        <v>239750155</v>
      </c>
      <c r="C7" s="6">
        <v>295403026</v>
      </c>
      <c r="D7" s="23">
        <v>169683907</v>
      </c>
      <c r="E7" s="24">
        <v>274954202</v>
      </c>
      <c r="F7" s="6">
        <v>195204540</v>
      </c>
      <c r="G7" s="25">
        <v>195204540</v>
      </c>
      <c r="H7" s="26">
        <v>194611749</v>
      </c>
      <c r="I7" s="24">
        <v>230212884</v>
      </c>
      <c r="J7" s="6">
        <v>218482748</v>
      </c>
      <c r="K7" s="25">
        <v>228349613</v>
      </c>
    </row>
    <row r="8" spans="1:11" ht="12.75">
      <c r="A8" s="22" t="s">
        <v>21</v>
      </c>
      <c r="B8" s="6">
        <v>6842166605</v>
      </c>
      <c r="C8" s="6">
        <v>7652724771</v>
      </c>
      <c r="D8" s="23">
        <v>6819234697</v>
      </c>
      <c r="E8" s="24">
        <v>7885400465</v>
      </c>
      <c r="F8" s="6">
        <v>8282440707</v>
      </c>
      <c r="G8" s="25">
        <v>8282440707</v>
      </c>
      <c r="H8" s="26">
        <v>8709379123</v>
      </c>
      <c r="I8" s="24">
        <v>10812288459</v>
      </c>
      <c r="J8" s="6">
        <v>9970821079</v>
      </c>
      <c r="K8" s="25">
        <v>11178766310</v>
      </c>
    </row>
    <row r="9" spans="1:11" ht="12.75">
      <c r="A9" s="22" t="s">
        <v>22</v>
      </c>
      <c r="B9" s="6">
        <v>1129468563</v>
      </c>
      <c r="C9" s="6">
        <v>2478748066</v>
      </c>
      <c r="D9" s="23">
        <v>652588808</v>
      </c>
      <c r="E9" s="24">
        <v>2153920718</v>
      </c>
      <c r="F9" s="6">
        <v>1454701073</v>
      </c>
      <c r="G9" s="25">
        <v>1454701073</v>
      </c>
      <c r="H9" s="26">
        <v>1492428197</v>
      </c>
      <c r="I9" s="24">
        <v>1751182510</v>
      </c>
      <c r="J9" s="6">
        <v>1699617553</v>
      </c>
      <c r="K9" s="25">
        <v>1768652819</v>
      </c>
    </row>
    <row r="10" spans="1:11" ht="20.25">
      <c r="A10" s="27" t="s">
        <v>102</v>
      </c>
      <c r="B10" s="28">
        <f>SUM(B5:B9)</f>
        <v>12659101853</v>
      </c>
      <c r="C10" s="29">
        <f aca="true" t="shared" si="0" ref="C10:K10">SUM(C5:C9)</f>
        <v>15330772218</v>
      </c>
      <c r="D10" s="30">
        <f t="shared" si="0"/>
        <v>10478463446</v>
      </c>
      <c r="E10" s="28">
        <f t="shared" si="0"/>
        <v>16284369754</v>
      </c>
      <c r="F10" s="29">
        <f t="shared" si="0"/>
        <v>14919796529</v>
      </c>
      <c r="G10" s="31">
        <f t="shared" si="0"/>
        <v>14919796529</v>
      </c>
      <c r="H10" s="32">
        <f t="shared" si="0"/>
        <v>16274229964</v>
      </c>
      <c r="I10" s="28">
        <f t="shared" si="0"/>
        <v>19829127630</v>
      </c>
      <c r="J10" s="29">
        <f t="shared" si="0"/>
        <v>19257487262</v>
      </c>
      <c r="K10" s="31">
        <f t="shared" si="0"/>
        <v>21052209965</v>
      </c>
    </row>
    <row r="11" spans="1:11" ht="12.75">
      <c r="A11" s="22" t="s">
        <v>23</v>
      </c>
      <c r="B11" s="6">
        <v>4059667230</v>
      </c>
      <c r="C11" s="6">
        <v>4713046649</v>
      </c>
      <c r="D11" s="23">
        <v>4099932036</v>
      </c>
      <c r="E11" s="24">
        <v>5408189706</v>
      </c>
      <c r="F11" s="6">
        <v>5410878053</v>
      </c>
      <c r="G11" s="25">
        <v>5410878053</v>
      </c>
      <c r="H11" s="26">
        <v>5214785625</v>
      </c>
      <c r="I11" s="24">
        <v>6352364703</v>
      </c>
      <c r="J11" s="6">
        <v>6747713429</v>
      </c>
      <c r="K11" s="25">
        <v>7173808088</v>
      </c>
    </row>
    <row r="12" spans="1:11" ht="12.75">
      <c r="A12" s="22" t="s">
        <v>24</v>
      </c>
      <c r="B12" s="6">
        <v>331379602</v>
      </c>
      <c r="C12" s="6">
        <v>427628960</v>
      </c>
      <c r="D12" s="23">
        <v>355130489</v>
      </c>
      <c r="E12" s="24">
        <v>473259258</v>
      </c>
      <c r="F12" s="6">
        <v>500900565</v>
      </c>
      <c r="G12" s="25">
        <v>500900565</v>
      </c>
      <c r="H12" s="26">
        <v>457403544</v>
      </c>
      <c r="I12" s="24">
        <v>552746518</v>
      </c>
      <c r="J12" s="6">
        <v>556543253</v>
      </c>
      <c r="K12" s="25">
        <v>589832408</v>
      </c>
    </row>
    <row r="13" spans="1:11" ht="12.75">
      <c r="A13" s="22" t="s">
        <v>103</v>
      </c>
      <c r="B13" s="6">
        <v>2130410575</v>
      </c>
      <c r="C13" s="6">
        <v>2551277498</v>
      </c>
      <c r="D13" s="23">
        <v>2436679029</v>
      </c>
      <c r="E13" s="24">
        <v>1227250063</v>
      </c>
      <c r="F13" s="6">
        <v>1348536636</v>
      </c>
      <c r="G13" s="25">
        <v>1348536636</v>
      </c>
      <c r="H13" s="26">
        <v>2279411298</v>
      </c>
      <c r="I13" s="24">
        <v>1705531720</v>
      </c>
      <c r="J13" s="6">
        <v>1786468616</v>
      </c>
      <c r="K13" s="25">
        <v>1894630538</v>
      </c>
    </row>
    <row r="14" spans="1:11" ht="12.75">
      <c r="A14" s="22" t="s">
        <v>25</v>
      </c>
      <c r="B14" s="6">
        <v>83392320</v>
      </c>
      <c r="C14" s="6">
        <v>123646521</v>
      </c>
      <c r="D14" s="23">
        <v>73280071</v>
      </c>
      <c r="E14" s="24">
        <v>196081993</v>
      </c>
      <c r="F14" s="6">
        <v>191115668</v>
      </c>
      <c r="G14" s="25">
        <v>191115668</v>
      </c>
      <c r="H14" s="26">
        <v>164762068</v>
      </c>
      <c r="I14" s="24">
        <v>162063446</v>
      </c>
      <c r="J14" s="6">
        <v>191178887</v>
      </c>
      <c r="K14" s="25">
        <v>193133630</v>
      </c>
    </row>
    <row r="15" spans="1:11" ht="12.75">
      <c r="A15" s="22" t="s">
        <v>26</v>
      </c>
      <c r="B15" s="6">
        <v>3056446884</v>
      </c>
      <c r="C15" s="6">
        <v>3333708477</v>
      </c>
      <c r="D15" s="23">
        <v>1675493431</v>
      </c>
      <c r="E15" s="24">
        <v>2974808250</v>
      </c>
      <c r="F15" s="6">
        <v>3301949315</v>
      </c>
      <c r="G15" s="25">
        <v>3301949315</v>
      </c>
      <c r="H15" s="26">
        <v>3207284330</v>
      </c>
      <c r="I15" s="24">
        <v>3819388794</v>
      </c>
      <c r="J15" s="6">
        <v>4142006835</v>
      </c>
      <c r="K15" s="25">
        <v>4438860830</v>
      </c>
    </row>
    <row r="16" spans="1:11" ht="12.75">
      <c r="A16" s="22" t="s">
        <v>21</v>
      </c>
      <c r="B16" s="6">
        <v>225769449</v>
      </c>
      <c r="C16" s="6">
        <v>209505099</v>
      </c>
      <c r="D16" s="23">
        <v>70229577</v>
      </c>
      <c r="E16" s="24">
        <v>102723451</v>
      </c>
      <c r="F16" s="6">
        <v>103696037</v>
      </c>
      <c r="G16" s="25">
        <v>103696037</v>
      </c>
      <c r="H16" s="26">
        <v>104163593</v>
      </c>
      <c r="I16" s="24">
        <v>97331545</v>
      </c>
      <c r="J16" s="6">
        <v>102217060</v>
      </c>
      <c r="K16" s="25">
        <v>93432693</v>
      </c>
    </row>
    <row r="17" spans="1:11" ht="12.75">
      <c r="A17" s="22" t="s">
        <v>27</v>
      </c>
      <c r="B17" s="6">
        <v>4374296685</v>
      </c>
      <c r="C17" s="6">
        <v>5401393000</v>
      </c>
      <c r="D17" s="23">
        <v>4531564931</v>
      </c>
      <c r="E17" s="24">
        <v>5059031579</v>
      </c>
      <c r="F17" s="6">
        <v>5584860982</v>
      </c>
      <c r="G17" s="25">
        <v>5584860982</v>
      </c>
      <c r="H17" s="26">
        <v>5872618404</v>
      </c>
      <c r="I17" s="24">
        <v>5737026869</v>
      </c>
      <c r="J17" s="6">
        <v>5943214125</v>
      </c>
      <c r="K17" s="25">
        <v>6237156598</v>
      </c>
    </row>
    <row r="18" spans="1:11" ht="12.75">
      <c r="A18" s="33" t="s">
        <v>28</v>
      </c>
      <c r="B18" s="34">
        <f>SUM(B11:B17)</f>
        <v>14261362745</v>
      </c>
      <c r="C18" s="35">
        <f aca="true" t="shared" si="1" ref="C18:K18">SUM(C11:C17)</f>
        <v>16760206204</v>
      </c>
      <c r="D18" s="36">
        <f t="shared" si="1"/>
        <v>13242309564</v>
      </c>
      <c r="E18" s="34">
        <f t="shared" si="1"/>
        <v>15441344300</v>
      </c>
      <c r="F18" s="35">
        <f t="shared" si="1"/>
        <v>16441937256</v>
      </c>
      <c r="G18" s="37">
        <f t="shared" si="1"/>
        <v>16441937256</v>
      </c>
      <c r="H18" s="38">
        <f t="shared" si="1"/>
        <v>17300428862</v>
      </c>
      <c r="I18" s="34">
        <f t="shared" si="1"/>
        <v>18426453595</v>
      </c>
      <c r="J18" s="35">
        <f t="shared" si="1"/>
        <v>19469342205</v>
      </c>
      <c r="K18" s="37">
        <f t="shared" si="1"/>
        <v>20620854785</v>
      </c>
    </row>
    <row r="19" spans="1:11" ht="12.75">
      <c r="A19" s="33" t="s">
        <v>29</v>
      </c>
      <c r="B19" s="39">
        <f>+B10-B18</f>
        <v>-1602260892</v>
      </c>
      <c r="C19" s="40">
        <f aca="true" t="shared" si="2" ref="C19:K19">+C10-C18</f>
        <v>-1429433986</v>
      </c>
      <c r="D19" s="41">
        <f t="shared" si="2"/>
        <v>-2763846118</v>
      </c>
      <c r="E19" s="39">
        <f t="shared" si="2"/>
        <v>843025454</v>
      </c>
      <c r="F19" s="40">
        <f t="shared" si="2"/>
        <v>-1522140727</v>
      </c>
      <c r="G19" s="42">
        <f t="shared" si="2"/>
        <v>-1522140727</v>
      </c>
      <c r="H19" s="43">
        <f t="shared" si="2"/>
        <v>-1026198898</v>
      </c>
      <c r="I19" s="39">
        <f t="shared" si="2"/>
        <v>1402674035</v>
      </c>
      <c r="J19" s="40">
        <f t="shared" si="2"/>
        <v>-211854943</v>
      </c>
      <c r="K19" s="42">
        <f t="shared" si="2"/>
        <v>431355180</v>
      </c>
    </row>
    <row r="20" spans="1:11" ht="20.25">
      <c r="A20" s="44" t="s">
        <v>30</v>
      </c>
      <c r="B20" s="45">
        <v>3878486340</v>
      </c>
      <c r="C20" s="46">
        <v>3982560508</v>
      </c>
      <c r="D20" s="47">
        <v>1346853485</v>
      </c>
      <c r="E20" s="45">
        <v>2860627700</v>
      </c>
      <c r="F20" s="46">
        <v>2920069680</v>
      </c>
      <c r="G20" s="48">
        <v>2920069680</v>
      </c>
      <c r="H20" s="49">
        <v>2936157983</v>
      </c>
      <c r="I20" s="45">
        <v>4203573868</v>
      </c>
      <c r="J20" s="46">
        <v>4411427402</v>
      </c>
      <c r="K20" s="48">
        <v>4301645232</v>
      </c>
    </row>
    <row r="21" spans="1:11" ht="12.75">
      <c r="A21" s="22" t="s">
        <v>104</v>
      </c>
      <c r="B21" s="50">
        <v>27000000</v>
      </c>
      <c r="C21" s="51">
        <v>47000000</v>
      </c>
      <c r="D21" s="52">
        <v>522165498</v>
      </c>
      <c r="E21" s="50">
        <v>24386354</v>
      </c>
      <c r="F21" s="51">
        <v>2451377</v>
      </c>
      <c r="G21" s="53">
        <v>2451377</v>
      </c>
      <c r="H21" s="54">
        <v>14579568</v>
      </c>
      <c r="I21" s="50">
        <v>72225000</v>
      </c>
      <c r="J21" s="51">
        <v>72000000</v>
      </c>
      <c r="K21" s="53">
        <v>72000001</v>
      </c>
    </row>
    <row r="22" spans="1:11" ht="12.75">
      <c r="A22" s="55" t="s">
        <v>105</v>
      </c>
      <c r="B22" s="56">
        <f>SUM(B19:B21)</f>
        <v>2303225448</v>
      </c>
      <c r="C22" s="57">
        <f aca="true" t="shared" si="3" ref="C22:K22">SUM(C19:C21)</f>
        <v>2600126522</v>
      </c>
      <c r="D22" s="58">
        <f t="shared" si="3"/>
        <v>-894827135</v>
      </c>
      <c r="E22" s="56">
        <f t="shared" si="3"/>
        <v>3728039508</v>
      </c>
      <c r="F22" s="57">
        <f t="shared" si="3"/>
        <v>1400380330</v>
      </c>
      <c r="G22" s="59">
        <f t="shared" si="3"/>
        <v>1400380330</v>
      </c>
      <c r="H22" s="60">
        <f t="shared" si="3"/>
        <v>1924538653</v>
      </c>
      <c r="I22" s="56">
        <f t="shared" si="3"/>
        <v>5678472903</v>
      </c>
      <c r="J22" s="57">
        <f t="shared" si="3"/>
        <v>4271572459</v>
      </c>
      <c r="K22" s="59">
        <f t="shared" si="3"/>
        <v>4805000413</v>
      </c>
    </row>
    <row r="23" spans="1:11" ht="12.75">
      <c r="A23" s="61" t="s">
        <v>31</v>
      </c>
      <c r="B23" s="6">
        <v>0</v>
      </c>
      <c r="C23" s="6">
        <v>2201210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2303225448</v>
      </c>
      <c r="C24" s="40">
        <f aca="true" t="shared" si="4" ref="C24:K24">SUM(C22:C23)</f>
        <v>2602327732</v>
      </c>
      <c r="D24" s="41">
        <f t="shared" si="4"/>
        <v>-894827135</v>
      </c>
      <c r="E24" s="39">
        <f t="shared" si="4"/>
        <v>3728039508</v>
      </c>
      <c r="F24" s="40">
        <f t="shared" si="4"/>
        <v>1400380330</v>
      </c>
      <c r="G24" s="42">
        <f t="shared" si="4"/>
        <v>1400380330</v>
      </c>
      <c r="H24" s="43">
        <f t="shared" si="4"/>
        <v>1924538653</v>
      </c>
      <c r="I24" s="39">
        <f t="shared" si="4"/>
        <v>5678472903</v>
      </c>
      <c r="J24" s="40">
        <f t="shared" si="4"/>
        <v>4271572459</v>
      </c>
      <c r="K24" s="42">
        <f t="shared" si="4"/>
        <v>4805000413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5042050691</v>
      </c>
      <c r="C27" s="7">
        <v>5657567988</v>
      </c>
      <c r="D27" s="69">
        <v>1408274711</v>
      </c>
      <c r="E27" s="70">
        <v>5771487723</v>
      </c>
      <c r="F27" s="7">
        <v>6732906066</v>
      </c>
      <c r="G27" s="71">
        <v>6732906066</v>
      </c>
      <c r="H27" s="72">
        <v>10041735435</v>
      </c>
      <c r="I27" s="70">
        <v>8940342645</v>
      </c>
      <c r="J27" s="7">
        <v>9075881322</v>
      </c>
      <c r="K27" s="71">
        <v>9095874907</v>
      </c>
    </row>
    <row r="28" spans="1:11" ht="12.75">
      <c r="A28" s="73" t="s">
        <v>34</v>
      </c>
      <c r="B28" s="6">
        <v>4304027126</v>
      </c>
      <c r="C28" s="6">
        <v>4893667483</v>
      </c>
      <c r="D28" s="23">
        <v>449719764</v>
      </c>
      <c r="E28" s="24">
        <v>2833839603</v>
      </c>
      <c r="F28" s="6">
        <v>3147493441</v>
      </c>
      <c r="G28" s="25">
        <v>3147493441</v>
      </c>
      <c r="H28" s="26">
        <v>3964068908</v>
      </c>
      <c r="I28" s="24">
        <v>4411888606</v>
      </c>
      <c r="J28" s="6">
        <v>4543808262</v>
      </c>
      <c r="K28" s="25">
        <v>4188855536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158360465</v>
      </c>
      <c r="D30" s="23">
        <v>-117543860</v>
      </c>
      <c r="E30" s="24">
        <v>924400000</v>
      </c>
      <c r="F30" s="6">
        <v>531400000</v>
      </c>
      <c r="G30" s="25">
        <v>531400000</v>
      </c>
      <c r="H30" s="26">
        <v>39926823</v>
      </c>
      <c r="I30" s="24">
        <v>373650067</v>
      </c>
      <c r="J30" s="6">
        <v>153171637</v>
      </c>
      <c r="K30" s="25">
        <v>200499699</v>
      </c>
    </row>
    <row r="31" spans="1:11" ht="12.75">
      <c r="A31" s="22" t="s">
        <v>36</v>
      </c>
      <c r="B31" s="6">
        <v>738023565</v>
      </c>
      <c r="C31" s="6">
        <v>605540041</v>
      </c>
      <c r="D31" s="23">
        <v>-348207895</v>
      </c>
      <c r="E31" s="24">
        <v>660974634</v>
      </c>
      <c r="F31" s="6">
        <v>617121427</v>
      </c>
      <c r="G31" s="25">
        <v>617121427</v>
      </c>
      <c r="H31" s="26">
        <v>6377031824</v>
      </c>
      <c r="I31" s="24">
        <v>852870938</v>
      </c>
      <c r="J31" s="6">
        <v>899114661</v>
      </c>
      <c r="K31" s="25">
        <v>1054149480</v>
      </c>
    </row>
    <row r="32" spans="1:11" ht="12.75">
      <c r="A32" s="33" t="s">
        <v>37</v>
      </c>
      <c r="B32" s="7">
        <f>SUM(B28:B31)</f>
        <v>5042050691</v>
      </c>
      <c r="C32" s="7">
        <f aca="true" t="shared" si="5" ref="C32:K32">SUM(C28:C31)</f>
        <v>5657567989</v>
      </c>
      <c r="D32" s="69">
        <f t="shared" si="5"/>
        <v>-16031991</v>
      </c>
      <c r="E32" s="70">
        <f t="shared" si="5"/>
        <v>4419214237</v>
      </c>
      <c r="F32" s="7">
        <f t="shared" si="5"/>
        <v>4296014868</v>
      </c>
      <c r="G32" s="71">
        <f t="shared" si="5"/>
        <v>4296014868</v>
      </c>
      <c r="H32" s="72">
        <f t="shared" si="5"/>
        <v>10381027555</v>
      </c>
      <c r="I32" s="70">
        <f t="shared" si="5"/>
        <v>5638409611</v>
      </c>
      <c r="J32" s="7">
        <f t="shared" si="5"/>
        <v>5596094560</v>
      </c>
      <c r="K32" s="71">
        <f t="shared" si="5"/>
        <v>5443504715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7504065801</v>
      </c>
      <c r="C35" s="6">
        <v>8201560852</v>
      </c>
      <c r="D35" s="23">
        <v>3101806694</v>
      </c>
      <c r="E35" s="24">
        <v>3539546163</v>
      </c>
      <c r="F35" s="6">
        <v>4956710014</v>
      </c>
      <c r="G35" s="25">
        <v>4956710014</v>
      </c>
      <c r="H35" s="26">
        <v>9302557667</v>
      </c>
      <c r="I35" s="24">
        <v>3995336855</v>
      </c>
      <c r="J35" s="6">
        <v>1085202438</v>
      </c>
      <c r="K35" s="25">
        <v>868486874</v>
      </c>
    </row>
    <row r="36" spans="1:11" ht="12.75">
      <c r="A36" s="22" t="s">
        <v>40</v>
      </c>
      <c r="B36" s="6">
        <v>40746383831</v>
      </c>
      <c r="C36" s="6">
        <v>55166555176</v>
      </c>
      <c r="D36" s="23">
        <v>16746292383</v>
      </c>
      <c r="E36" s="24">
        <v>36943685964</v>
      </c>
      <c r="F36" s="6">
        <v>37705960141</v>
      </c>
      <c r="G36" s="25">
        <v>37705960141</v>
      </c>
      <c r="H36" s="26">
        <v>36195065293</v>
      </c>
      <c r="I36" s="24">
        <v>23215265190</v>
      </c>
      <c r="J36" s="6">
        <v>30486524385</v>
      </c>
      <c r="K36" s="25">
        <v>31693516218</v>
      </c>
    </row>
    <row r="37" spans="1:11" ht="12.75">
      <c r="A37" s="22" t="s">
        <v>41</v>
      </c>
      <c r="B37" s="6">
        <v>5749511146</v>
      </c>
      <c r="C37" s="6">
        <v>5949472239</v>
      </c>
      <c r="D37" s="23">
        <v>4313646228</v>
      </c>
      <c r="E37" s="24">
        <v>1743592580</v>
      </c>
      <c r="F37" s="6">
        <v>762094460</v>
      </c>
      <c r="G37" s="25">
        <v>762094460</v>
      </c>
      <c r="H37" s="26">
        <v>6846021257</v>
      </c>
      <c r="I37" s="24">
        <v>931255568</v>
      </c>
      <c r="J37" s="6">
        <v>1221619789</v>
      </c>
      <c r="K37" s="25">
        <v>1144803360</v>
      </c>
    </row>
    <row r="38" spans="1:11" ht="12.75">
      <c r="A38" s="22" t="s">
        <v>42</v>
      </c>
      <c r="B38" s="6">
        <v>1664579997</v>
      </c>
      <c r="C38" s="6">
        <v>2228487233</v>
      </c>
      <c r="D38" s="23">
        <v>839319549</v>
      </c>
      <c r="E38" s="24">
        <v>1768419202</v>
      </c>
      <c r="F38" s="6">
        <v>1394724713</v>
      </c>
      <c r="G38" s="25">
        <v>1394724713</v>
      </c>
      <c r="H38" s="26">
        <v>1811741470</v>
      </c>
      <c r="I38" s="24">
        <v>682106076</v>
      </c>
      <c r="J38" s="6">
        <v>660109983</v>
      </c>
      <c r="K38" s="25">
        <v>837797783</v>
      </c>
    </row>
    <row r="39" spans="1:11" ht="12.75">
      <c r="A39" s="22" t="s">
        <v>43</v>
      </c>
      <c r="B39" s="6">
        <v>40836358488</v>
      </c>
      <c r="C39" s="6">
        <v>55190156556</v>
      </c>
      <c r="D39" s="23">
        <v>15584550953</v>
      </c>
      <c r="E39" s="24">
        <v>33243180827</v>
      </c>
      <c r="F39" s="6">
        <v>38544957687</v>
      </c>
      <c r="G39" s="25">
        <v>38544957687</v>
      </c>
      <c r="H39" s="26">
        <v>35356974572</v>
      </c>
      <c r="I39" s="24">
        <v>21797508955</v>
      </c>
      <c r="J39" s="6">
        <v>27616250516</v>
      </c>
      <c r="K39" s="25">
        <v>28737582475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4092615461</v>
      </c>
      <c r="C42" s="6">
        <v>4312546161</v>
      </c>
      <c r="D42" s="23">
        <v>-3970143852</v>
      </c>
      <c r="E42" s="24">
        <v>-6068212747</v>
      </c>
      <c r="F42" s="6">
        <v>-4981130464</v>
      </c>
      <c r="G42" s="25">
        <v>-4981130464</v>
      </c>
      <c r="H42" s="26">
        <v>-9476603232</v>
      </c>
      <c r="I42" s="24">
        <v>-6464924269</v>
      </c>
      <c r="J42" s="6">
        <v>-8437638423</v>
      </c>
      <c r="K42" s="25">
        <v>-9204806574</v>
      </c>
    </row>
    <row r="43" spans="1:11" ht="12.75">
      <c r="A43" s="22" t="s">
        <v>46</v>
      </c>
      <c r="B43" s="6">
        <v>-3930132147</v>
      </c>
      <c r="C43" s="6">
        <v>-4906138849</v>
      </c>
      <c r="D43" s="23">
        <v>-1713192712</v>
      </c>
      <c r="E43" s="24">
        <v>-3236705925</v>
      </c>
      <c r="F43" s="6">
        <v>-2992424640</v>
      </c>
      <c r="G43" s="25">
        <v>-2992424640</v>
      </c>
      <c r="H43" s="26">
        <v>-1502853770</v>
      </c>
      <c r="I43" s="24">
        <v>-4994106793</v>
      </c>
      <c r="J43" s="6">
        <v>-4817687080</v>
      </c>
      <c r="K43" s="25">
        <v>-4608697310</v>
      </c>
    </row>
    <row r="44" spans="1:11" ht="12.75">
      <c r="A44" s="22" t="s">
        <v>47</v>
      </c>
      <c r="B44" s="6">
        <v>-33041991</v>
      </c>
      <c r="C44" s="6">
        <v>-69800337</v>
      </c>
      <c r="D44" s="23">
        <v>102537304</v>
      </c>
      <c r="E44" s="24">
        <v>708184239</v>
      </c>
      <c r="F44" s="6">
        <v>632503809</v>
      </c>
      <c r="G44" s="25">
        <v>632503809</v>
      </c>
      <c r="H44" s="26">
        <v>-40445136</v>
      </c>
      <c r="I44" s="24">
        <v>3321934</v>
      </c>
      <c r="J44" s="6">
        <v>-24641293</v>
      </c>
      <c r="K44" s="25">
        <v>-17804185</v>
      </c>
    </row>
    <row r="45" spans="1:11" ht="12.75">
      <c r="A45" s="33" t="s">
        <v>48</v>
      </c>
      <c r="B45" s="7">
        <v>2979642479</v>
      </c>
      <c r="C45" s="7">
        <v>2452648952</v>
      </c>
      <c r="D45" s="69">
        <v>-4343583503</v>
      </c>
      <c r="E45" s="70">
        <v>-7717917339</v>
      </c>
      <c r="F45" s="7">
        <v>-6209002082</v>
      </c>
      <c r="G45" s="71">
        <v>-6209002082</v>
      </c>
      <c r="H45" s="72">
        <v>-9492878112</v>
      </c>
      <c r="I45" s="70">
        <v>-9770399230</v>
      </c>
      <c r="J45" s="7">
        <v>-12121876498</v>
      </c>
      <c r="K45" s="71">
        <v>-13150601747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3017499995</v>
      </c>
      <c r="C48" s="6">
        <v>2820905222</v>
      </c>
      <c r="D48" s="23">
        <v>759620083</v>
      </c>
      <c r="E48" s="24">
        <v>214126913</v>
      </c>
      <c r="F48" s="6">
        <v>554888821</v>
      </c>
      <c r="G48" s="25">
        <v>554888821</v>
      </c>
      <c r="H48" s="26">
        <v>2490995562</v>
      </c>
      <c r="I48" s="24">
        <v>-2088970400</v>
      </c>
      <c r="J48" s="6">
        <v>-4315643468</v>
      </c>
      <c r="K48" s="25">
        <v>-4808470581</v>
      </c>
    </row>
    <row r="49" spans="1:11" ht="12.75">
      <c r="A49" s="22" t="s">
        <v>51</v>
      </c>
      <c r="B49" s="6">
        <f>+B75</f>
        <v>1845699703.4672508</v>
      </c>
      <c r="C49" s="6">
        <f aca="true" t="shared" si="6" ref="C49:K49">+C75</f>
        <v>1378718618.472241</v>
      </c>
      <c r="D49" s="23">
        <f t="shared" si="6"/>
        <v>2825521622.2499647</v>
      </c>
      <c r="E49" s="24">
        <f t="shared" si="6"/>
        <v>742324727.2843039</v>
      </c>
      <c r="F49" s="6">
        <f t="shared" si="6"/>
        <v>-1599090983.1265054</v>
      </c>
      <c r="G49" s="25">
        <f t="shared" si="6"/>
        <v>-1599090983.1265054</v>
      </c>
      <c r="H49" s="26">
        <f t="shared" si="6"/>
        <v>4116867456.0502253</v>
      </c>
      <c r="I49" s="24">
        <f t="shared" si="6"/>
        <v>-845223885.1293888</v>
      </c>
      <c r="J49" s="6">
        <f t="shared" si="6"/>
        <v>-208818278.05847955</v>
      </c>
      <c r="K49" s="25">
        <f t="shared" si="6"/>
        <v>-295729816.77823186</v>
      </c>
    </row>
    <row r="50" spans="1:11" ht="12.75">
      <c r="A50" s="33" t="s">
        <v>52</v>
      </c>
      <c r="B50" s="7">
        <f>+B48-B49</f>
        <v>1171800291.5327492</v>
      </c>
      <c r="C50" s="7">
        <f aca="true" t="shared" si="7" ref="C50:K50">+C48-C49</f>
        <v>1442186603.527759</v>
      </c>
      <c r="D50" s="69">
        <f t="shared" si="7"/>
        <v>-2065901539.2499647</v>
      </c>
      <c r="E50" s="70">
        <f t="shared" si="7"/>
        <v>-528197814.2843039</v>
      </c>
      <c r="F50" s="7">
        <f t="shared" si="7"/>
        <v>2153979804.1265054</v>
      </c>
      <c r="G50" s="71">
        <f t="shared" si="7"/>
        <v>2153979804.1265054</v>
      </c>
      <c r="H50" s="72">
        <f t="shared" si="7"/>
        <v>-1625871894.0502253</v>
      </c>
      <c r="I50" s="70">
        <f t="shared" si="7"/>
        <v>-1243746514.8706112</v>
      </c>
      <c r="J50" s="7">
        <f t="shared" si="7"/>
        <v>-4106825189.9415207</v>
      </c>
      <c r="K50" s="71">
        <f t="shared" si="7"/>
        <v>-4512740764.221768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36526498296</v>
      </c>
      <c r="C53" s="6">
        <v>46762662236</v>
      </c>
      <c r="D53" s="23">
        <v>16276044531</v>
      </c>
      <c r="E53" s="24">
        <v>31536097369</v>
      </c>
      <c r="F53" s="6">
        <v>32593848709</v>
      </c>
      <c r="G53" s="25">
        <v>32593848709</v>
      </c>
      <c r="H53" s="26">
        <v>31115463488</v>
      </c>
      <c r="I53" s="24">
        <v>19743564780</v>
      </c>
      <c r="J53" s="6">
        <v>27027599529</v>
      </c>
      <c r="K53" s="25">
        <v>28273716185</v>
      </c>
    </row>
    <row r="54" spans="1:11" ht="12.75">
      <c r="A54" s="22" t="s">
        <v>55</v>
      </c>
      <c r="B54" s="6">
        <v>2130410575</v>
      </c>
      <c r="C54" s="6">
        <v>2551277498</v>
      </c>
      <c r="D54" s="23">
        <v>0</v>
      </c>
      <c r="E54" s="24">
        <v>1220714436</v>
      </c>
      <c r="F54" s="6">
        <v>1342001009</v>
      </c>
      <c r="G54" s="25">
        <v>1342001009</v>
      </c>
      <c r="H54" s="26">
        <v>2236135204</v>
      </c>
      <c r="I54" s="24">
        <v>1698606344</v>
      </c>
      <c r="J54" s="6">
        <v>1779169271</v>
      </c>
      <c r="K54" s="25">
        <v>1886941994</v>
      </c>
    </row>
    <row r="55" spans="1:11" ht="12.75">
      <c r="A55" s="22" t="s">
        <v>56</v>
      </c>
      <c r="B55" s="6">
        <v>576794084</v>
      </c>
      <c r="C55" s="6">
        <v>561326601</v>
      </c>
      <c r="D55" s="23">
        <v>161754852</v>
      </c>
      <c r="E55" s="24">
        <v>1135359465</v>
      </c>
      <c r="F55" s="6">
        <v>1172274115</v>
      </c>
      <c r="G55" s="25">
        <v>1172274115</v>
      </c>
      <c r="H55" s="26">
        <v>5955493692</v>
      </c>
      <c r="I55" s="24">
        <v>1653903935</v>
      </c>
      <c r="J55" s="6">
        <v>1546766522</v>
      </c>
      <c r="K55" s="25">
        <v>1248984089</v>
      </c>
    </row>
    <row r="56" spans="1:11" ht="12.75">
      <c r="A56" s="22" t="s">
        <v>57</v>
      </c>
      <c r="B56" s="6">
        <v>618833854</v>
      </c>
      <c r="C56" s="6">
        <v>820837487</v>
      </c>
      <c r="D56" s="23">
        <v>480727201</v>
      </c>
      <c r="E56" s="24">
        <v>1103896533</v>
      </c>
      <c r="F56" s="6">
        <v>1118639712</v>
      </c>
      <c r="G56" s="25">
        <v>1118639712</v>
      </c>
      <c r="H56" s="26">
        <v>1032855725</v>
      </c>
      <c r="I56" s="24">
        <v>1205068985</v>
      </c>
      <c r="J56" s="6">
        <v>1263169557</v>
      </c>
      <c r="K56" s="25">
        <v>1409181282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24612514</v>
      </c>
      <c r="C59" s="6">
        <v>476983325</v>
      </c>
      <c r="D59" s="23">
        <v>513238281</v>
      </c>
      <c r="E59" s="24">
        <v>561482374</v>
      </c>
      <c r="F59" s="6">
        <v>561482374</v>
      </c>
      <c r="G59" s="25">
        <v>561482374</v>
      </c>
      <c r="H59" s="26">
        <v>562398029</v>
      </c>
      <c r="I59" s="24">
        <v>741990445</v>
      </c>
      <c r="J59" s="6">
        <v>808052934</v>
      </c>
      <c r="K59" s="25">
        <v>863039591</v>
      </c>
    </row>
    <row r="60" spans="1:11" ht="12.75">
      <c r="A60" s="90" t="s">
        <v>60</v>
      </c>
      <c r="B60" s="6">
        <v>89368785</v>
      </c>
      <c r="C60" s="6">
        <v>213961757</v>
      </c>
      <c r="D60" s="23">
        <v>283218136</v>
      </c>
      <c r="E60" s="24">
        <v>258862863</v>
      </c>
      <c r="F60" s="6">
        <v>259462864</v>
      </c>
      <c r="G60" s="25">
        <v>259462864</v>
      </c>
      <c r="H60" s="26">
        <v>238126866</v>
      </c>
      <c r="I60" s="24">
        <v>287273984</v>
      </c>
      <c r="J60" s="6">
        <v>303357747</v>
      </c>
      <c r="K60" s="25">
        <v>318806875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638522</v>
      </c>
      <c r="C62" s="98">
        <v>732186</v>
      </c>
      <c r="D62" s="99">
        <v>295685</v>
      </c>
      <c r="E62" s="97">
        <v>989468</v>
      </c>
      <c r="F62" s="98">
        <v>989468</v>
      </c>
      <c r="G62" s="99">
        <v>989468</v>
      </c>
      <c r="H62" s="100">
        <v>970946</v>
      </c>
      <c r="I62" s="97">
        <v>1015416</v>
      </c>
      <c r="J62" s="98">
        <v>1062800</v>
      </c>
      <c r="K62" s="99">
        <v>1046856</v>
      </c>
    </row>
    <row r="63" spans="1:11" ht="12.75">
      <c r="A63" s="96" t="s">
        <v>63</v>
      </c>
      <c r="B63" s="97">
        <v>281475</v>
      </c>
      <c r="C63" s="98">
        <v>476766</v>
      </c>
      <c r="D63" s="99">
        <v>415001</v>
      </c>
      <c r="E63" s="97">
        <v>499078</v>
      </c>
      <c r="F63" s="98">
        <v>499078</v>
      </c>
      <c r="G63" s="99">
        <v>499078</v>
      </c>
      <c r="H63" s="100">
        <v>488057</v>
      </c>
      <c r="I63" s="97">
        <v>500321</v>
      </c>
      <c r="J63" s="98">
        <v>513753</v>
      </c>
      <c r="K63" s="99">
        <v>497546</v>
      </c>
    </row>
    <row r="64" spans="1:11" ht="12.75">
      <c r="A64" s="96" t="s">
        <v>64</v>
      </c>
      <c r="B64" s="97">
        <v>21968</v>
      </c>
      <c r="C64" s="98">
        <v>57417</v>
      </c>
      <c r="D64" s="99">
        <v>61720</v>
      </c>
      <c r="E64" s="97">
        <v>79525</v>
      </c>
      <c r="F64" s="98">
        <v>79526</v>
      </c>
      <c r="G64" s="99">
        <v>79526</v>
      </c>
      <c r="H64" s="100">
        <v>74722</v>
      </c>
      <c r="I64" s="97">
        <v>83580</v>
      </c>
      <c r="J64" s="98">
        <v>86829</v>
      </c>
      <c r="K64" s="99">
        <v>90885</v>
      </c>
    </row>
    <row r="65" spans="1:11" ht="12.75">
      <c r="A65" s="96" t="s">
        <v>65</v>
      </c>
      <c r="B65" s="97">
        <v>426673</v>
      </c>
      <c r="C65" s="98">
        <v>493729</v>
      </c>
      <c r="D65" s="99">
        <v>398413</v>
      </c>
      <c r="E65" s="97">
        <v>648229</v>
      </c>
      <c r="F65" s="98">
        <v>648229</v>
      </c>
      <c r="G65" s="99">
        <v>648229</v>
      </c>
      <c r="H65" s="100">
        <v>588616</v>
      </c>
      <c r="I65" s="97">
        <v>649938</v>
      </c>
      <c r="J65" s="98">
        <v>655603</v>
      </c>
      <c r="K65" s="99">
        <v>661553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0.947490513758344</v>
      </c>
      <c r="C70" s="5">
        <f aca="true" t="shared" si="8" ref="C70:K70">IF(ISERROR(C71/C72),0,(C71/C72))</f>
        <v>0.8709975836061284</v>
      </c>
      <c r="D70" s="5">
        <f t="shared" si="8"/>
        <v>0.5775333887316932</v>
      </c>
      <c r="E70" s="5">
        <f t="shared" si="8"/>
        <v>0.41492089483379546</v>
      </c>
      <c r="F70" s="5">
        <f t="shared" si="8"/>
        <v>0.6759610800588959</v>
      </c>
      <c r="G70" s="5">
        <f t="shared" si="8"/>
        <v>0.6759610800588959</v>
      </c>
      <c r="H70" s="5">
        <f t="shared" si="8"/>
        <v>0.3229242866576957</v>
      </c>
      <c r="I70" s="5">
        <f t="shared" si="8"/>
        <v>0.26671441902469323</v>
      </c>
      <c r="J70" s="5">
        <f t="shared" si="8"/>
        <v>0.24796315925459078</v>
      </c>
      <c r="K70" s="5">
        <f t="shared" si="8"/>
        <v>0.2465057674298041</v>
      </c>
    </row>
    <row r="71" spans="1:11" ht="12.75" hidden="1">
      <c r="A71" s="2" t="s">
        <v>108</v>
      </c>
      <c r="B71" s="2">
        <f>+B83</f>
        <v>4907656096</v>
      </c>
      <c r="C71" s="2">
        <f aca="true" t="shared" si="9" ref="C71:K71">+C83</f>
        <v>5301496098</v>
      </c>
      <c r="D71" s="2">
        <f t="shared" si="9"/>
        <v>1865030064</v>
      </c>
      <c r="E71" s="2">
        <f t="shared" si="9"/>
        <v>3179269799</v>
      </c>
      <c r="F71" s="2">
        <f t="shared" si="9"/>
        <v>4135378653</v>
      </c>
      <c r="G71" s="2">
        <f t="shared" si="9"/>
        <v>4135378653</v>
      </c>
      <c r="H71" s="2">
        <f t="shared" si="9"/>
        <v>2212652430</v>
      </c>
      <c r="I71" s="2">
        <f t="shared" si="9"/>
        <v>2195073223</v>
      </c>
      <c r="J71" s="2">
        <f t="shared" si="9"/>
        <v>2106561000</v>
      </c>
      <c r="K71" s="2">
        <f t="shared" si="9"/>
        <v>2223035108</v>
      </c>
    </row>
    <row r="72" spans="1:11" ht="12.75" hidden="1">
      <c r="A72" s="2" t="s">
        <v>109</v>
      </c>
      <c r="B72" s="2">
        <f>+B77</f>
        <v>5179636128</v>
      </c>
      <c r="C72" s="2">
        <f aca="true" t="shared" si="10" ref="C72:K72">+C77</f>
        <v>6086694381</v>
      </c>
      <c r="D72" s="2">
        <f t="shared" si="10"/>
        <v>3229302583</v>
      </c>
      <c r="E72" s="2">
        <f t="shared" si="10"/>
        <v>7662351640</v>
      </c>
      <c r="F72" s="2">
        <f t="shared" si="10"/>
        <v>6117776267</v>
      </c>
      <c r="G72" s="2">
        <f t="shared" si="10"/>
        <v>6117776267</v>
      </c>
      <c r="H72" s="2">
        <f t="shared" si="10"/>
        <v>6851923257</v>
      </c>
      <c r="I72" s="2">
        <f t="shared" si="10"/>
        <v>8230050820</v>
      </c>
      <c r="J72" s="2">
        <f t="shared" si="10"/>
        <v>8495459593</v>
      </c>
      <c r="K72" s="2">
        <f t="shared" si="10"/>
        <v>9018187003</v>
      </c>
    </row>
    <row r="73" spans="1:11" ht="12.75" hidden="1">
      <c r="A73" s="2" t="s">
        <v>110</v>
      </c>
      <c r="B73" s="2">
        <f>+B74</f>
        <v>-347207679.49999964</v>
      </c>
      <c r="C73" s="2">
        <f aca="true" t="shared" si="11" ref="C73:K73">+(C78+C80+C81+C82)-(B78+B80+B81+B82)</f>
        <v>849172287</v>
      </c>
      <c r="D73" s="2">
        <f t="shared" si="11"/>
        <v>-2529939254</v>
      </c>
      <c r="E73" s="2">
        <f t="shared" si="11"/>
        <v>1269229004</v>
      </c>
      <c r="F73" s="2">
        <f>+(F78+F80+F81+F82)-(D78+D80+D81+D82)</f>
        <v>1641647128</v>
      </c>
      <c r="G73" s="2">
        <f>+(G78+G80+G81+G82)-(D78+D80+D81+D82)</f>
        <v>1641647128</v>
      </c>
      <c r="H73" s="2">
        <f>+(H78+H80+H81+H82)-(D78+D80+D81+D82)</f>
        <v>3685124506</v>
      </c>
      <c r="I73" s="2">
        <f>+(I78+I80+I81+I82)-(E78+E80+E81+E82)</f>
        <v>2289304221</v>
      </c>
      <c r="J73" s="2">
        <f t="shared" si="11"/>
        <v>-699927512</v>
      </c>
      <c r="K73" s="2">
        <f t="shared" si="11"/>
        <v>246843301</v>
      </c>
    </row>
    <row r="74" spans="1:11" ht="12.75" hidden="1">
      <c r="A74" s="2" t="s">
        <v>111</v>
      </c>
      <c r="B74" s="2">
        <f>+TREND(C74:E74)</f>
        <v>-347207679.49999964</v>
      </c>
      <c r="C74" s="2">
        <f>+C73</f>
        <v>849172287</v>
      </c>
      <c r="D74" s="2">
        <f aca="true" t="shared" si="12" ref="D74:K74">+D73</f>
        <v>-2529939254</v>
      </c>
      <c r="E74" s="2">
        <f t="shared" si="12"/>
        <v>1269229004</v>
      </c>
      <c r="F74" s="2">
        <f t="shared" si="12"/>
        <v>1641647128</v>
      </c>
      <c r="G74" s="2">
        <f t="shared" si="12"/>
        <v>1641647128</v>
      </c>
      <c r="H74" s="2">
        <f t="shared" si="12"/>
        <v>3685124506</v>
      </c>
      <c r="I74" s="2">
        <f t="shared" si="12"/>
        <v>2289304221</v>
      </c>
      <c r="J74" s="2">
        <f t="shared" si="12"/>
        <v>-699927512</v>
      </c>
      <c r="K74" s="2">
        <f t="shared" si="12"/>
        <v>246843301</v>
      </c>
    </row>
    <row r="75" spans="1:11" ht="12.75" hidden="1">
      <c r="A75" s="2" t="s">
        <v>112</v>
      </c>
      <c r="B75" s="2">
        <f>+B84-(((B80+B81+B78)*B70)-B79)</f>
        <v>1845699703.4672508</v>
      </c>
      <c r="C75" s="2">
        <f aca="true" t="shared" si="13" ref="C75:K75">+C84-(((C80+C81+C78)*C70)-C79)</f>
        <v>1378718618.472241</v>
      </c>
      <c r="D75" s="2">
        <f t="shared" si="13"/>
        <v>2825521622.2499647</v>
      </c>
      <c r="E75" s="2">
        <f t="shared" si="13"/>
        <v>742324727.2843039</v>
      </c>
      <c r="F75" s="2">
        <f t="shared" si="13"/>
        <v>-1599090983.1265054</v>
      </c>
      <c r="G75" s="2">
        <f t="shared" si="13"/>
        <v>-1599090983.1265054</v>
      </c>
      <c r="H75" s="2">
        <f t="shared" si="13"/>
        <v>4116867456.0502253</v>
      </c>
      <c r="I75" s="2">
        <f t="shared" si="13"/>
        <v>-845223885.1293888</v>
      </c>
      <c r="J75" s="2">
        <f t="shared" si="13"/>
        <v>-208818278.05847955</v>
      </c>
      <c r="K75" s="2">
        <f t="shared" si="13"/>
        <v>-295729816.77823186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5179636128</v>
      </c>
      <c r="C77" s="3">
        <v>6086694381</v>
      </c>
      <c r="D77" s="3">
        <v>3229302583</v>
      </c>
      <c r="E77" s="3">
        <v>7662351640</v>
      </c>
      <c r="F77" s="3">
        <v>6117776267</v>
      </c>
      <c r="G77" s="3">
        <v>6117776267</v>
      </c>
      <c r="H77" s="3">
        <v>6851923257</v>
      </c>
      <c r="I77" s="3">
        <v>8230050820</v>
      </c>
      <c r="J77" s="3">
        <v>8495459593</v>
      </c>
      <c r="K77" s="3">
        <v>9018187003</v>
      </c>
    </row>
    <row r="78" spans="1:11" ht="13.5" hidden="1">
      <c r="A78" s="1" t="s">
        <v>67</v>
      </c>
      <c r="B78" s="3">
        <v>762220</v>
      </c>
      <c r="C78" s="3">
        <v>1542600</v>
      </c>
      <c r="D78" s="3">
        <v>27630391</v>
      </c>
      <c r="E78" s="3">
        <v>42177823</v>
      </c>
      <c r="F78" s="3">
        <v>42177823</v>
      </c>
      <c r="G78" s="3">
        <v>42177823</v>
      </c>
      <c r="H78" s="3">
        <v>-33272738</v>
      </c>
      <c r="I78" s="3">
        <v>45498000</v>
      </c>
      <c r="J78" s="3">
        <v>46944971</v>
      </c>
      <c r="K78" s="3">
        <v>49386109</v>
      </c>
    </row>
    <row r="79" spans="1:11" ht="13.5" hidden="1">
      <c r="A79" s="1" t="s">
        <v>68</v>
      </c>
      <c r="B79" s="3">
        <v>5107259543</v>
      </c>
      <c r="C79" s="3">
        <v>5207184164</v>
      </c>
      <c r="D79" s="3">
        <v>3694157762</v>
      </c>
      <c r="E79" s="3">
        <v>1738799439</v>
      </c>
      <c r="F79" s="3">
        <v>718912383</v>
      </c>
      <c r="G79" s="3">
        <v>718912383</v>
      </c>
      <c r="H79" s="3">
        <v>5870977638</v>
      </c>
      <c r="I79" s="3">
        <v>837535596</v>
      </c>
      <c r="J79" s="3">
        <v>1123277865</v>
      </c>
      <c r="K79" s="3">
        <v>1052272720</v>
      </c>
    </row>
    <row r="80" spans="1:11" ht="13.5" hidden="1">
      <c r="A80" s="1" t="s">
        <v>69</v>
      </c>
      <c r="B80" s="3">
        <v>2047529918</v>
      </c>
      <c r="C80" s="3">
        <v>2350728053</v>
      </c>
      <c r="D80" s="3">
        <v>1637264032</v>
      </c>
      <c r="E80" s="3">
        <v>2549781126</v>
      </c>
      <c r="F80" s="3">
        <v>2819986574</v>
      </c>
      <c r="G80" s="3">
        <v>2819986574</v>
      </c>
      <c r="H80" s="3">
        <v>4529998863</v>
      </c>
      <c r="I80" s="3">
        <v>4677906634</v>
      </c>
      <c r="J80" s="3">
        <v>3990108617</v>
      </c>
      <c r="K80" s="3">
        <v>4253727787</v>
      </c>
    </row>
    <row r="81" spans="1:11" ht="13.5" hidden="1">
      <c r="A81" s="1" t="s">
        <v>70</v>
      </c>
      <c r="B81" s="3">
        <v>1394021840</v>
      </c>
      <c r="C81" s="3">
        <v>2043224372</v>
      </c>
      <c r="D81" s="3">
        <v>274490940</v>
      </c>
      <c r="E81" s="3">
        <v>653234148</v>
      </c>
      <c r="F81" s="3">
        <v>771766012</v>
      </c>
      <c r="G81" s="3">
        <v>771766012</v>
      </c>
      <c r="H81" s="3">
        <v>1197926219</v>
      </c>
      <c r="I81" s="3">
        <v>802874562</v>
      </c>
      <c r="J81" s="3">
        <v>789850633</v>
      </c>
      <c r="K81" s="3">
        <v>771876997</v>
      </c>
    </row>
    <row r="82" spans="1:11" ht="13.5" hidden="1">
      <c r="A82" s="1" t="s">
        <v>71</v>
      </c>
      <c r="B82" s="3">
        <v>237421411</v>
      </c>
      <c r="C82" s="3">
        <v>133412651</v>
      </c>
      <c r="D82" s="3">
        <v>59583059</v>
      </c>
      <c r="E82" s="3">
        <v>23004329</v>
      </c>
      <c r="F82" s="3">
        <v>6685141</v>
      </c>
      <c r="G82" s="3">
        <v>6685141</v>
      </c>
      <c r="H82" s="3">
        <v>-10559416</v>
      </c>
      <c r="I82" s="3">
        <v>31222451</v>
      </c>
      <c r="J82" s="3">
        <v>30669914</v>
      </c>
      <c r="K82" s="3">
        <v>29426543</v>
      </c>
    </row>
    <row r="83" spans="1:11" ht="13.5" hidden="1">
      <c r="A83" s="1" t="s">
        <v>72</v>
      </c>
      <c r="B83" s="3">
        <v>4907656096</v>
      </c>
      <c r="C83" s="3">
        <v>5301496098</v>
      </c>
      <c r="D83" s="3">
        <v>1865030064</v>
      </c>
      <c r="E83" s="3">
        <v>3179269799</v>
      </c>
      <c r="F83" s="3">
        <v>4135378653</v>
      </c>
      <c r="G83" s="3">
        <v>4135378653</v>
      </c>
      <c r="H83" s="3">
        <v>2212652430</v>
      </c>
      <c r="I83" s="3">
        <v>2195073223</v>
      </c>
      <c r="J83" s="3">
        <v>2106561000</v>
      </c>
      <c r="K83" s="3">
        <v>2223035108</v>
      </c>
    </row>
    <row r="84" spans="1:11" ht="13.5" hidden="1">
      <c r="A84" s="1" t="s">
        <v>73</v>
      </c>
      <c r="B84" s="3">
        <v>0</v>
      </c>
      <c r="C84" s="3">
        <v>0</v>
      </c>
      <c r="D84" s="3">
        <v>251423661</v>
      </c>
      <c r="E84" s="3">
        <v>350023712</v>
      </c>
      <c r="F84" s="3">
        <v>138392158</v>
      </c>
      <c r="G84" s="3">
        <v>138392158</v>
      </c>
      <c r="H84" s="3">
        <v>84831364</v>
      </c>
      <c r="I84" s="3">
        <v>-208821136</v>
      </c>
      <c r="J84" s="3">
        <v>-135201723</v>
      </c>
      <c r="K84" s="3">
        <v>-96988012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45252000</v>
      </c>
      <c r="C5" s="6">
        <v>60071000</v>
      </c>
      <c r="D5" s="23">
        <v>60193332</v>
      </c>
      <c r="E5" s="24">
        <v>58762321</v>
      </c>
      <c r="F5" s="6">
        <v>66884513</v>
      </c>
      <c r="G5" s="25">
        <v>66884513</v>
      </c>
      <c r="H5" s="26">
        <v>73083118</v>
      </c>
      <c r="I5" s="24">
        <v>70362504</v>
      </c>
      <c r="J5" s="6">
        <v>74162088</v>
      </c>
      <c r="K5" s="25">
        <v>78166835</v>
      </c>
    </row>
    <row r="6" spans="1:11" ht="12.75">
      <c r="A6" s="22" t="s">
        <v>19</v>
      </c>
      <c r="B6" s="6">
        <v>274877000</v>
      </c>
      <c r="C6" s="6">
        <v>311785500</v>
      </c>
      <c r="D6" s="23">
        <v>284716523</v>
      </c>
      <c r="E6" s="24">
        <v>349904578</v>
      </c>
      <c r="F6" s="6">
        <v>339414906</v>
      </c>
      <c r="G6" s="25">
        <v>339414906</v>
      </c>
      <c r="H6" s="26">
        <v>345839072</v>
      </c>
      <c r="I6" s="24">
        <v>383041836</v>
      </c>
      <c r="J6" s="6">
        <v>432351348</v>
      </c>
      <c r="K6" s="25">
        <v>488065479</v>
      </c>
    </row>
    <row r="7" spans="1:11" ht="12.75">
      <c r="A7" s="22" t="s">
        <v>20</v>
      </c>
      <c r="B7" s="6">
        <v>3520000</v>
      </c>
      <c r="C7" s="6">
        <v>5254000</v>
      </c>
      <c r="D7" s="23">
        <v>9338779</v>
      </c>
      <c r="E7" s="24">
        <v>3935099</v>
      </c>
      <c r="F7" s="6">
        <v>23159</v>
      </c>
      <c r="G7" s="25">
        <v>23159</v>
      </c>
      <c r="H7" s="26">
        <v>6060972</v>
      </c>
      <c r="I7" s="24">
        <v>54095</v>
      </c>
      <c r="J7" s="6">
        <v>57016</v>
      </c>
      <c r="K7" s="25">
        <v>60096</v>
      </c>
    </row>
    <row r="8" spans="1:11" ht="12.75">
      <c r="A8" s="22" t="s">
        <v>21</v>
      </c>
      <c r="B8" s="6">
        <v>363595000</v>
      </c>
      <c r="C8" s="6">
        <v>305850254</v>
      </c>
      <c r="D8" s="23">
        <v>300212259</v>
      </c>
      <c r="E8" s="24">
        <v>2940000</v>
      </c>
      <c r="F8" s="6">
        <v>321472939</v>
      </c>
      <c r="G8" s="25">
        <v>321472939</v>
      </c>
      <c r="H8" s="26">
        <v>320254000</v>
      </c>
      <c r="I8" s="24">
        <v>361091004</v>
      </c>
      <c r="J8" s="6">
        <v>380590008</v>
      </c>
      <c r="K8" s="25">
        <v>401141999</v>
      </c>
    </row>
    <row r="9" spans="1:11" ht="12.75">
      <c r="A9" s="22" t="s">
        <v>22</v>
      </c>
      <c r="B9" s="6">
        <v>23082000</v>
      </c>
      <c r="C9" s="6">
        <v>20555000</v>
      </c>
      <c r="D9" s="23">
        <v>74847183</v>
      </c>
      <c r="E9" s="24">
        <v>30405376</v>
      </c>
      <c r="F9" s="6">
        <v>115540843</v>
      </c>
      <c r="G9" s="25">
        <v>115540843</v>
      </c>
      <c r="H9" s="26">
        <v>49527622</v>
      </c>
      <c r="I9" s="24">
        <v>146344289</v>
      </c>
      <c r="J9" s="6">
        <v>149672796</v>
      </c>
      <c r="K9" s="25">
        <v>104567245</v>
      </c>
    </row>
    <row r="10" spans="1:11" ht="20.25">
      <c r="A10" s="27" t="s">
        <v>102</v>
      </c>
      <c r="B10" s="28">
        <f>SUM(B5:B9)</f>
        <v>710326000</v>
      </c>
      <c r="C10" s="29">
        <f aca="true" t="shared" si="0" ref="C10:K10">SUM(C5:C9)</f>
        <v>703515754</v>
      </c>
      <c r="D10" s="30">
        <f t="shared" si="0"/>
        <v>729308076</v>
      </c>
      <c r="E10" s="28">
        <f t="shared" si="0"/>
        <v>445947374</v>
      </c>
      <c r="F10" s="29">
        <f t="shared" si="0"/>
        <v>843336360</v>
      </c>
      <c r="G10" s="31">
        <f t="shared" si="0"/>
        <v>843336360</v>
      </c>
      <c r="H10" s="32">
        <f t="shared" si="0"/>
        <v>794764784</v>
      </c>
      <c r="I10" s="28">
        <f t="shared" si="0"/>
        <v>960893728</v>
      </c>
      <c r="J10" s="29">
        <f t="shared" si="0"/>
        <v>1036833256</v>
      </c>
      <c r="K10" s="31">
        <f t="shared" si="0"/>
        <v>1072001654</v>
      </c>
    </row>
    <row r="11" spans="1:11" ht="12.75">
      <c r="A11" s="22" t="s">
        <v>23</v>
      </c>
      <c r="B11" s="6">
        <v>227595000</v>
      </c>
      <c r="C11" s="6">
        <v>255292579</v>
      </c>
      <c r="D11" s="23">
        <v>249841264</v>
      </c>
      <c r="E11" s="24">
        <v>283964513</v>
      </c>
      <c r="F11" s="6">
        <v>249492747</v>
      </c>
      <c r="G11" s="25">
        <v>249492747</v>
      </c>
      <c r="H11" s="26">
        <v>251498251</v>
      </c>
      <c r="I11" s="24">
        <v>284370912</v>
      </c>
      <c r="J11" s="6">
        <v>304276872</v>
      </c>
      <c r="K11" s="25">
        <v>325576114</v>
      </c>
    </row>
    <row r="12" spans="1:11" ht="12.75">
      <c r="A12" s="22" t="s">
        <v>24</v>
      </c>
      <c r="B12" s="6">
        <v>22592000</v>
      </c>
      <c r="C12" s="6">
        <v>23595000</v>
      </c>
      <c r="D12" s="23">
        <v>25306857</v>
      </c>
      <c r="E12" s="24">
        <v>10958404</v>
      </c>
      <c r="F12" s="6">
        <v>27775000</v>
      </c>
      <c r="G12" s="25">
        <v>27775000</v>
      </c>
      <c r="H12" s="26">
        <v>26316163</v>
      </c>
      <c r="I12" s="24">
        <v>28553736</v>
      </c>
      <c r="J12" s="6">
        <v>30552492</v>
      </c>
      <c r="K12" s="25">
        <v>32691168</v>
      </c>
    </row>
    <row r="13" spans="1:11" ht="12.75">
      <c r="A13" s="22" t="s">
        <v>103</v>
      </c>
      <c r="B13" s="6">
        <v>105979000</v>
      </c>
      <c r="C13" s="6">
        <v>0</v>
      </c>
      <c r="D13" s="23">
        <v>82966803</v>
      </c>
      <c r="E13" s="24">
        <v>0</v>
      </c>
      <c r="F13" s="6">
        <v>103148161</v>
      </c>
      <c r="G13" s="25">
        <v>103148161</v>
      </c>
      <c r="H13" s="26">
        <v>131600247</v>
      </c>
      <c r="I13" s="24">
        <v>100000020</v>
      </c>
      <c r="J13" s="6">
        <v>105200004</v>
      </c>
      <c r="K13" s="25">
        <v>110880799</v>
      </c>
    </row>
    <row r="14" spans="1:11" ht="12.75">
      <c r="A14" s="22" t="s">
        <v>25</v>
      </c>
      <c r="B14" s="6">
        <v>2999000</v>
      </c>
      <c r="C14" s="6">
        <v>3119000</v>
      </c>
      <c r="D14" s="23">
        <v>12048650</v>
      </c>
      <c r="E14" s="24">
        <v>13101777</v>
      </c>
      <c r="F14" s="6">
        <v>13153621</v>
      </c>
      <c r="G14" s="25">
        <v>13153621</v>
      </c>
      <c r="H14" s="26">
        <v>544217</v>
      </c>
      <c r="I14" s="24">
        <v>6752040</v>
      </c>
      <c r="J14" s="6">
        <v>7116648</v>
      </c>
      <c r="K14" s="25">
        <v>7500949</v>
      </c>
    </row>
    <row r="15" spans="1:11" ht="12.75">
      <c r="A15" s="22" t="s">
        <v>26</v>
      </c>
      <c r="B15" s="6">
        <v>194178000</v>
      </c>
      <c r="C15" s="6">
        <v>143274000</v>
      </c>
      <c r="D15" s="23">
        <v>172381510</v>
      </c>
      <c r="E15" s="24">
        <v>163173483</v>
      </c>
      <c r="F15" s="6">
        <v>246892282</v>
      </c>
      <c r="G15" s="25">
        <v>246892282</v>
      </c>
      <c r="H15" s="26">
        <v>265984483</v>
      </c>
      <c r="I15" s="24">
        <v>281341008</v>
      </c>
      <c r="J15" s="6">
        <v>321330516</v>
      </c>
      <c r="K15" s="25">
        <v>367356515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228135686</v>
      </c>
      <c r="C17" s="6">
        <v>171892143</v>
      </c>
      <c r="D17" s="23">
        <v>401873010</v>
      </c>
      <c r="E17" s="24">
        <v>105089991</v>
      </c>
      <c r="F17" s="6">
        <v>198780971</v>
      </c>
      <c r="G17" s="25">
        <v>198780971</v>
      </c>
      <c r="H17" s="26">
        <v>239982711</v>
      </c>
      <c r="I17" s="24">
        <v>257956467</v>
      </c>
      <c r="J17" s="6">
        <v>262437205</v>
      </c>
      <c r="K17" s="25">
        <v>219635819</v>
      </c>
    </row>
    <row r="18" spans="1:11" ht="12.75">
      <c r="A18" s="33" t="s">
        <v>28</v>
      </c>
      <c r="B18" s="34">
        <f>SUM(B11:B17)</f>
        <v>781478686</v>
      </c>
      <c r="C18" s="35">
        <f aca="true" t="shared" si="1" ref="C18:K18">SUM(C11:C17)</f>
        <v>597172722</v>
      </c>
      <c r="D18" s="36">
        <f t="shared" si="1"/>
        <v>944418094</v>
      </c>
      <c r="E18" s="34">
        <f t="shared" si="1"/>
        <v>576288168</v>
      </c>
      <c r="F18" s="35">
        <f t="shared" si="1"/>
        <v>839242782</v>
      </c>
      <c r="G18" s="37">
        <f t="shared" si="1"/>
        <v>839242782</v>
      </c>
      <c r="H18" s="38">
        <f t="shared" si="1"/>
        <v>915926072</v>
      </c>
      <c r="I18" s="34">
        <f t="shared" si="1"/>
        <v>958974183</v>
      </c>
      <c r="J18" s="35">
        <f t="shared" si="1"/>
        <v>1030913737</v>
      </c>
      <c r="K18" s="37">
        <f t="shared" si="1"/>
        <v>1063641364</v>
      </c>
    </row>
    <row r="19" spans="1:11" ht="12.75">
      <c r="A19" s="33" t="s">
        <v>29</v>
      </c>
      <c r="B19" s="39">
        <f>+B10-B18</f>
        <v>-71152686</v>
      </c>
      <c r="C19" s="40">
        <f aca="true" t="shared" si="2" ref="C19:K19">+C10-C18</f>
        <v>106343032</v>
      </c>
      <c r="D19" s="41">
        <f t="shared" si="2"/>
        <v>-215110018</v>
      </c>
      <c r="E19" s="39">
        <f t="shared" si="2"/>
        <v>-130340794</v>
      </c>
      <c r="F19" s="40">
        <f t="shared" si="2"/>
        <v>4093578</v>
      </c>
      <c r="G19" s="42">
        <f t="shared" si="2"/>
        <v>4093578</v>
      </c>
      <c r="H19" s="43">
        <f t="shared" si="2"/>
        <v>-121161288</v>
      </c>
      <c r="I19" s="39">
        <f t="shared" si="2"/>
        <v>1919545</v>
      </c>
      <c r="J19" s="40">
        <f t="shared" si="2"/>
        <v>5919519</v>
      </c>
      <c r="K19" s="42">
        <f t="shared" si="2"/>
        <v>8360290</v>
      </c>
    </row>
    <row r="20" spans="1:11" ht="20.25">
      <c r="A20" s="44" t="s">
        <v>30</v>
      </c>
      <c r="B20" s="45">
        <v>137132000</v>
      </c>
      <c r="C20" s="46">
        <v>119657000</v>
      </c>
      <c r="D20" s="47">
        <v>141372767</v>
      </c>
      <c r="E20" s="45">
        <v>16913000</v>
      </c>
      <c r="F20" s="46">
        <v>104645000</v>
      </c>
      <c r="G20" s="48">
        <v>104645000</v>
      </c>
      <c r="H20" s="49">
        <v>104645000</v>
      </c>
      <c r="I20" s="45">
        <v>109577004</v>
      </c>
      <c r="J20" s="46">
        <v>111322008</v>
      </c>
      <c r="K20" s="48">
        <v>118026000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1188087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65979314</v>
      </c>
      <c r="C22" s="57">
        <f aca="true" t="shared" si="3" ref="C22:K22">SUM(C19:C21)</f>
        <v>226000032</v>
      </c>
      <c r="D22" s="58">
        <f t="shared" si="3"/>
        <v>-73737251</v>
      </c>
      <c r="E22" s="56">
        <f t="shared" si="3"/>
        <v>-113427794</v>
      </c>
      <c r="F22" s="57">
        <f t="shared" si="3"/>
        <v>108738578</v>
      </c>
      <c r="G22" s="59">
        <f t="shared" si="3"/>
        <v>108738578</v>
      </c>
      <c r="H22" s="60">
        <f t="shared" si="3"/>
        <v>-15328201</v>
      </c>
      <c r="I22" s="56">
        <f t="shared" si="3"/>
        <v>111496549</v>
      </c>
      <c r="J22" s="57">
        <f t="shared" si="3"/>
        <v>117241527</v>
      </c>
      <c r="K22" s="59">
        <f t="shared" si="3"/>
        <v>126386290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65979314</v>
      </c>
      <c r="C24" s="40">
        <f aca="true" t="shared" si="4" ref="C24:K24">SUM(C22:C23)</f>
        <v>226000032</v>
      </c>
      <c r="D24" s="41">
        <f t="shared" si="4"/>
        <v>-73737251</v>
      </c>
      <c r="E24" s="39">
        <f t="shared" si="4"/>
        <v>-113427794</v>
      </c>
      <c r="F24" s="40">
        <f t="shared" si="4"/>
        <v>108738578</v>
      </c>
      <c r="G24" s="42">
        <f t="shared" si="4"/>
        <v>108738578</v>
      </c>
      <c r="H24" s="43">
        <f t="shared" si="4"/>
        <v>-15328201</v>
      </c>
      <c r="I24" s="39">
        <f t="shared" si="4"/>
        <v>111496549</v>
      </c>
      <c r="J24" s="40">
        <f t="shared" si="4"/>
        <v>117241527</v>
      </c>
      <c r="K24" s="42">
        <f t="shared" si="4"/>
        <v>126386290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167234000</v>
      </c>
      <c r="C27" s="7">
        <v>56474000</v>
      </c>
      <c r="D27" s="69">
        <v>116330505</v>
      </c>
      <c r="E27" s="70">
        <v>16395000</v>
      </c>
      <c r="F27" s="7">
        <v>183479506</v>
      </c>
      <c r="G27" s="71">
        <v>183479506</v>
      </c>
      <c r="H27" s="72">
        <v>102342157</v>
      </c>
      <c r="I27" s="70">
        <v>203377980</v>
      </c>
      <c r="J27" s="7">
        <v>213989232</v>
      </c>
      <c r="K27" s="71">
        <v>238190000</v>
      </c>
    </row>
    <row r="28" spans="1:11" ht="12.75">
      <c r="A28" s="73" t="s">
        <v>34</v>
      </c>
      <c r="B28" s="6">
        <v>137132000</v>
      </c>
      <c r="C28" s="6">
        <v>42108000</v>
      </c>
      <c r="D28" s="23">
        <v>67907652</v>
      </c>
      <c r="E28" s="24">
        <v>0</v>
      </c>
      <c r="F28" s="6">
        <v>105484724</v>
      </c>
      <c r="G28" s="25">
        <v>105484724</v>
      </c>
      <c r="H28" s="26">
        <v>52918</v>
      </c>
      <c r="I28" s="24">
        <v>95118240</v>
      </c>
      <c r="J28" s="6">
        <v>103574904</v>
      </c>
      <c r="K28" s="25">
        <v>112378603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30102000</v>
      </c>
      <c r="C31" s="6">
        <v>14366000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167234000</v>
      </c>
      <c r="C32" s="7">
        <f aca="true" t="shared" si="5" ref="C32:K32">SUM(C28:C31)</f>
        <v>56474000</v>
      </c>
      <c r="D32" s="69">
        <f t="shared" si="5"/>
        <v>67907652</v>
      </c>
      <c r="E32" s="70">
        <f t="shared" si="5"/>
        <v>0</v>
      </c>
      <c r="F32" s="7">
        <f t="shared" si="5"/>
        <v>105484724</v>
      </c>
      <c r="G32" s="71">
        <f t="shared" si="5"/>
        <v>105484724</v>
      </c>
      <c r="H32" s="72">
        <f t="shared" si="5"/>
        <v>52918</v>
      </c>
      <c r="I32" s="70">
        <f t="shared" si="5"/>
        <v>95118240</v>
      </c>
      <c r="J32" s="7">
        <f t="shared" si="5"/>
        <v>103574904</v>
      </c>
      <c r="K32" s="71">
        <f t="shared" si="5"/>
        <v>112378603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447048000</v>
      </c>
      <c r="C35" s="6">
        <v>316517725</v>
      </c>
      <c r="D35" s="23">
        <v>247907628</v>
      </c>
      <c r="E35" s="24">
        <v>-129822794</v>
      </c>
      <c r="F35" s="6">
        <v>28407233</v>
      </c>
      <c r="G35" s="25">
        <v>28407233</v>
      </c>
      <c r="H35" s="26">
        <v>43139301</v>
      </c>
      <c r="I35" s="24">
        <v>439984647</v>
      </c>
      <c r="J35" s="6">
        <v>465205337</v>
      </c>
      <c r="K35" s="25">
        <v>496823214</v>
      </c>
    </row>
    <row r="36" spans="1:11" ht="12.75">
      <c r="A36" s="22" t="s">
        <v>40</v>
      </c>
      <c r="B36" s="6">
        <v>1895134000</v>
      </c>
      <c r="C36" s="6">
        <v>1686081882</v>
      </c>
      <c r="D36" s="23">
        <v>1705540448</v>
      </c>
      <c r="E36" s="24">
        <v>16395000</v>
      </c>
      <c r="F36" s="6">
        <v>80331345</v>
      </c>
      <c r="G36" s="25">
        <v>80331345</v>
      </c>
      <c r="H36" s="26">
        <v>1631064475</v>
      </c>
      <c r="I36" s="24">
        <v>2418731990</v>
      </c>
      <c r="J36" s="6">
        <v>2549343981</v>
      </c>
      <c r="K36" s="25">
        <v>2689558000</v>
      </c>
    </row>
    <row r="37" spans="1:11" ht="12.75">
      <c r="A37" s="22" t="s">
        <v>41</v>
      </c>
      <c r="B37" s="6">
        <v>156597000</v>
      </c>
      <c r="C37" s="6">
        <v>185674633</v>
      </c>
      <c r="D37" s="23">
        <v>195894268</v>
      </c>
      <c r="E37" s="24">
        <v>0</v>
      </c>
      <c r="F37" s="6">
        <v>0</v>
      </c>
      <c r="G37" s="25">
        <v>0</v>
      </c>
      <c r="H37" s="26">
        <v>5757406</v>
      </c>
      <c r="I37" s="24">
        <v>20000000</v>
      </c>
      <c r="J37" s="6">
        <v>25000000</v>
      </c>
      <c r="K37" s="25">
        <v>-30000000</v>
      </c>
    </row>
    <row r="38" spans="1:11" ht="12.75">
      <c r="A38" s="22" t="s">
        <v>42</v>
      </c>
      <c r="B38" s="6">
        <v>121912000</v>
      </c>
      <c r="C38" s="6">
        <v>118594485</v>
      </c>
      <c r="D38" s="23">
        <v>206848289</v>
      </c>
      <c r="E38" s="24">
        <v>0</v>
      </c>
      <c r="F38" s="6">
        <v>0</v>
      </c>
      <c r="G38" s="25">
        <v>0</v>
      </c>
      <c r="H38" s="26">
        <v>130808863</v>
      </c>
      <c r="I38" s="24">
        <v>64000</v>
      </c>
      <c r="J38" s="6">
        <v>69000</v>
      </c>
      <c r="K38" s="25">
        <v>-73000</v>
      </c>
    </row>
    <row r="39" spans="1:11" ht="12.75">
      <c r="A39" s="22" t="s">
        <v>43</v>
      </c>
      <c r="B39" s="6">
        <v>2063673000</v>
      </c>
      <c r="C39" s="6">
        <v>1698330489</v>
      </c>
      <c r="D39" s="23">
        <v>1624442788</v>
      </c>
      <c r="E39" s="24">
        <v>0</v>
      </c>
      <c r="F39" s="6">
        <v>0</v>
      </c>
      <c r="G39" s="25">
        <v>0</v>
      </c>
      <c r="H39" s="26">
        <v>1552965720</v>
      </c>
      <c r="I39" s="24">
        <v>2727156088</v>
      </c>
      <c r="J39" s="6">
        <v>2872238791</v>
      </c>
      <c r="K39" s="25">
        <v>3090067919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305651000</v>
      </c>
      <c r="C42" s="6">
        <v>49961232</v>
      </c>
      <c r="D42" s="23">
        <v>127667375</v>
      </c>
      <c r="E42" s="24">
        <v>-523767636</v>
      </c>
      <c r="F42" s="6">
        <v>-197579612</v>
      </c>
      <c r="G42" s="25">
        <v>-197579612</v>
      </c>
      <c r="H42" s="26">
        <v>116355502</v>
      </c>
      <c r="I42" s="24">
        <v>251803741</v>
      </c>
      <c r="J42" s="6">
        <v>264910335</v>
      </c>
      <c r="K42" s="25">
        <v>282901465</v>
      </c>
    </row>
    <row r="43" spans="1:11" ht="12.75">
      <c r="A43" s="22" t="s">
        <v>46</v>
      </c>
      <c r="B43" s="6">
        <v>-167234000</v>
      </c>
      <c r="C43" s="6">
        <v>-192402569</v>
      </c>
      <c r="D43" s="23">
        <v>-186964677</v>
      </c>
      <c r="E43" s="24">
        <v>25099868</v>
      </c>
      <c r="F43" s="6">
        <v>-183479506</v>
      </c>
      <c r="G43" s="25">
        <v>-183479506</v>
      </c>
      <c r="H43" s="26">
        <v>-165736089</v>
      </c>
      <c r="I43" s="24">
        <v>-203377980</v>
      </c>
      <c r="J43" s="6">
        <v>-213989232</v>
      </c>
      <c r="K43" s="25">
        <v>-238190000</v>
      </c>
    </row>
    <row r="44" spans="1:11" ht="12.75">
      <c r="A44" s="22" t="s">
        <v>47</v>
      </c>
      <c r="B44" s="6">
        <v>-3093000</v>
      </c>
      <c r="C44" s="6">
        <v>-1540350</v>
      </c>
      <c r="D44" s="23">
        <v>12362464</v>
      </c>
      <c r="E44" s="24">
        <v>-15930957</v>
      </c>
      <c r="F44" s="6">
        <v>0</v>
      </c>
      <c r="G44" s="25">
        <v>0</v>
      </c>
      <c r="H44" s="26">
        <v>12960684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250230000</v>
      </c>
      <c r="C45" s="7">
        <v>103329310</v>
      </c>
      <c r="D45" s="69">
        <v>14874404</v>
      </c>
      <c r="E45" s="70">
        <v>-514598725</v>
      </c>
      <c r="F45" s="7">
        <v>-381059118</v>
      </c>
      <c r="G45" s="71">
        <v>-381059118</v>
      </c>
      <c r="H45" s="72">
        <v>7077813</v>
      </c>
      <c r="I45" s="70">
        <v>271848158</v>
      </c>
      <c r="J45" s="7">
        <v>286313132</v>
      </c>
      <c r="K45" s="71">
        <v>302715777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222048000</v>
      </c>
      <c r="C48" s="6">
        <v>103329310</v>
      </c>
      <c r="D48" s="23">
        <v>76938458</v>
      </c>
      <c r="E48" s="24">
        <v>-538485565</v>
      </c>
      <c r="F48" s="6">
        <v>-377892186</v>
      </c>
      <c r="G48" s="25">
        <v>-377892186</v>
      </c>
      <c r="H48" s="26">
        <v>154569585</v>
      </c>
      <c r="I48" s="24">
        <v>131540966</v>
      </c>
      <c r="J48" s="6">
        <v>138644324</v>
      </c>
      <c r="K48" s="25">
        <v>146200607</v>
      </c>
    </row>
    <row r="49" spans="1:11" ht="12.75">
      <c r="A49" s="22" t="s">
        <v>51</v>
      </c>
      <c r="B49" s="6">
        <f>+B75</f>
        <v>-139554312.84499478</v>
      </c>
      <c r="C49" s="6">
        <f aca="true" t="shared" si="6" ref="C49:K49">+C75</f>
        <v>60232075.42525548</v>
      </c>
      <c r="D49" s="23">
        <f t="shared" si="6"/>
        <v>-35010459.81399068</v>
      </c>
      <c r="E49" s="24">
        <f t="shared" si="6"/>
        <v>-27180187.62599951</v>
      </c>
      <c r="F49" s="6">
        <f t="shared" si="6"/>
        <v>-37073495.03385211</v>
      </c>
      <c r="G49" s="25">
        <f t="shared" si="6"/>
        <v>-37073495.03385211</v>
      </c>
      <c r="H49" s="26">
        <f t="shared" si="6"/>
        <v>325637611.47488075</v>
      </c>
      <c r="I49" s="24">
        <f t="shared" si="6"/>
        <v>-167678251.5594922</v>
      </c>
      <c r="J49" s="6">
        <f t="shared" si="6"/>
        <v>-174161616.06605718</v>
      </c>
      <c r="K49" s="25">
        <f t="shared" si="6"/>
        <v>-247038255.38938642</v>
      </c>
    </row>
    <row r="50" spans="1:11" ht="12.75">
      <c r="A50" s="33" t="s">
        <v>52</v>
      </c>
      <c r="B50" s="7">
        <f>+B48-B49</f>
        <v>361602312.8449948</v>
      </c>
      <c r="C50" s="7">
        <f aca="true" t="shared" si="7" ref="C50:K50">+C48-C49</f>
        <v>43097234.57474452</v>
      </c>
      <c r="D50" s="69">
        <f t="shared" si="7"/>
        <v>111948917.81399068</v>
      </c>
      <c r="E50" s="70">
        <f t="shared" si="7"/>
        <v>-511305377.3740005</v>
      </c>
      <c r="F50" s="7">
        <f t="shared" si="7"/>
        <v>-340818690.9661479</v>
      </c>
      <c r="G50" s="71">
        <f t="shared" si="7"/>
        <v>-340818690.9661479</v>
      </c>
      <c r="H50" s="72">
        <f t="shared" si="7"/>
        <v>-171068026.47488075</v>
      </c>
      <c r="I50" s="70">
        <f t="shared" si="7"/>
        <v>299219217.55949223</v>
      </c>
      <c r="J50" s="7">
        <f t="shared" si="7"/>
        <v>312805940.0660572</v>
      </c>
      <c r="K50" s="71">
        <f t="shared" si="7"/>
        <v>393238862.3893864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1897238000</v>
      </c>
      <c r="C53" s="6">
        <v>380532000</v>
      </c>
      <c r="D53" s="23">
        <v>1623652026</v>
      </c>
      <c r="E53" s="24">
        <v>16395000</v>
      </c>
      <c r="F53" s="6">
        <v>80331345</v>
      </c>
      <c r="G53" s="25">
        <v>80331345</v>
      </c>
      <c r="H53" s="26">
        <v>1548010932</v>
      </c>
      <c r="I53" s="24">
        <v>2215354010</v>
      </c>
      <c r="J53" s="6">
        <v>2335354749</v>
      </c>
      <c r="K53" s="25">
        <v>2451368000</v>
      </c>
    </row>
    <row r="54" spans="1:11" ht="12.75">
      <c r="A54" s="22" t="s">
        <v>55</v>
      </c>
      <c r="B54" s="6">
        <v>105979000</v>
      </c>
      <c r="C54" s="6">
        <v>0</v>
      </c>
      <c r="D54" s="23">
        <v>0</v>
      </c>
      <c r="E54" s="24">
        <v>0</v>
      </c>
      <c r="F54" s="6">
        <v>103148161</v>
      </c>
      <c r="G54" s="25">
        <v>103148161</v>
      </c>
      <c r="H54" s="26">
        <v>116404835</v>
      </c>
      <c r="I54" s="24">
        <v>100000020</v>
      </c>
      <c r="J54" s="6">
        <v>105200004</v>
      </c>
      <c r="K54" s="25">
        <v>110880799</v>
      </c>
    </row>
    <row r="55" spans="1:11" ht="12.75">
      <c r="A55" s="22" t="s">
        <v>56</v>
      </c>
      <c r="B55" s="6">
        <v>0</v>
      </c>
      <c r="C55" s="6">
        <v>0</v>
      </c>
      <c r="D55" s="23">
        <v>8155912</v>
      </c>
      <c r="E55" s="24">
        <v>150000</v>
      </c>
      <c r="F55" s="6">
        <v>150000</v>
      </c>
      <c r="G55" s="25">
        <v>150000</v>
      </c>
      <c r="H55" s="26">
        <v>0</v>
      </c>
      <c r="I55" s="24">
        <v>179579184</v>
      </c>
      <c r="J55" s="6">
        <v>190075032</v>
      </c>
      <c r="K55" s="25">
        <v>219409962</v>
      </c>
    </row>
    <row r="56" spans="1:11" ht="12.75">
      <c r="A56" s="22" t="s">
        <v>57</v>
      </c>
      <c r="B56" s="6">
        <v>0</v>
      </c>
      <c r="C56" s="6">
        <v>0</v>
      </c>
      <c r="D56" s="23">
        <v>15751438</v>
      </c>
      <c r="E56" s="24">
        <v>15731785</v>
      </c>
      <c r="F56" s="6">
        <v>8209694</v>
      </c>
      <c r="G56" s="25">
        <v>8209694</v>
      </c>
      <c r="H56" s="26">
        <v>24565658</v>
      </c>
      <c r="I56" s="24">
        <v>8364552</v>
      </c>
      <c r="J56" s="6">
        <v>7762236</v>
      </c>
      <c r="K56" s="25">
        <v>8181413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2660000</v>
      </c>
      <c r="C59" s="6">
        <v>3161000</v>
      </c>
      <c r="D59" s="23">
        <v>3549000</v>
      </c>
      <c r="E59" s="24">
        <v>3800000</v>
      </c>
      <c r="F59" s="6">
        <v>3800000</v>
      </c>
      <c r="G59" s="25">
        <v>3800000</v>
      </c>
      <c r="H59" s="26">
        <v>3800000</v>
      </c>
      <c r="I59" s="24">
        <v>3998000</v>
      </c>
      <c r="J59" s="6">
        <v>4205000</v>
      </c>
      <c r="K59" s="25">
        <v>4433000</v>
      </c>
    </row>
    <row r="60" spans="1:11" ht="12.75">
      <c r="A60" s="90" t="s">
        <v>60</v>
      </c>
      <c r="B60" s="6">
        <v>8883000</v>
      </c>
      <c r="C60" s="6">
        <v>6440000</v>
      </c>
      <c r="D60" s="23">
        <v>6440000</v>
      </c>
      <c r="E60" s="24">
        <v>8557000</v>
      </c>
      <c r="F60" s="6">
        <v>8557000</v>
      </c>
      <c r="G60" s="25">
        <v>8557000</v>
      </c>
      <c r="H60" s="26">
        <v>0</v>
      </c>
      <c r="I60" s="24">
        <v>10179000</v>
      </c>
      <c r="J60" s="6">
        <v>10724000</v>
      </c>
      <c r="K60" s="25">
        <v>11303000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7000</v>
      </c>
      <c r="J64" s="98">
        <v>8000</v>
      </c>
      <c r="K64" s="99">
        <v>9000</v>
      </c>
    </row>
    <row r="65" spans="1:11" ht="12.75">
      <c r="A65" s="96" t="s">
        <v>65</v>
      </c>
      <c r="B65" s="97">
        <v>49000</v>
      </c>
      <c r="C65" s="98">
        <v>49000</v>
      </c>
      <c r="D65" s="99">
        <v>49000</v>
      </c>
      <c r="E65" s="97">
        <v>49000</v>
      </c>
      <c r="F65" s="98">
        <v>49000</v>
      </c>
      <c r="G65" s="99">
        <v>49000</v>
      </c>
      <c r="H65" s="100">
        <v>49000</v>
      </c>
      <c r="I65" s="97">
        <v>49000</v>
      </c>
      <c r="J65" s="98">
        <v>49000</v>
      </c>
      <c r="K65" s="99">
        <v>49000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2.679212293003133</v>
      </c>
      <c r="C70" s="5">
        <f aca="true" t="shared" si="8" ref="C70:K70">IF(ISERROR(C71/C72),0,(C71/C72))</f>
        <v>1.0850193287644894</v>
      </c>
      <c r="D70" s="5">
        <f t="shared" si="8"/>
        <v>1.9304142036312046</v>
      </c>
      <c r="E70" s="5">
        <f t="shared" si="8"/>
        <v>0.06651006540059777</v>
      </c>
      <c r="F70" s="5">
        <f t="shared" si="8"/>
        <v>0.09124673405908096</v>
      </c>
      <c r="G70" s="5">
        <f t="shared" si="8"/>
        <v>0.09124673405908096</v>
      </c>
      <c r="H70" s="5">
        <f t="shared" si="8"/>
        <v>1.899741254044156</v>
      </c>
      <c r="I70" s="5">
        <f t="shared" si="8"/>
        <v>1.0252018605352509</v>
      </c>
      <c r="J70" s="5">
        <f t="shared" si="8"/>
        <v>1.024435874247809</v>
      </c>
      <c r="K70" s="5">
        <f t="shared" si="8"/>
        <v>1.0276208387319241</v>
      </c>
    </row>
    <row r="71" spans="1:11" ht="12.75" hidden="1">
      <c r="A71" s="2" t="s">
        <v>108</v>
      </c>
      <c r="B71" s="2">
        <f>+B83</f>
        <v>897938000</v>
      </c>
      <c r="C71" s="2">
        <f aca="true" t="shared" si="9" ref="C71:K71">+C83</f>
        <v>420422747</v>
      </c>
      <c r="D71" s="2">
        <f t="shared" si="9"/>
        <v>779494748</v>
      </c>
      <c r="E71" s="2">
        <f t="shared" si="9"/>
        <v>28129453</v>
      </c>
      <c r="F71" s="2">
        <f t="shared" si="9"/>
        <v>45851545</v>
      </c>
      <c r="G71" s="2">
        <f t="shared" si="9"/>
        <v>45851545</v>
      </c>
      <c r="H71" s="2">
        <f t="shared" si="9"/>
        <v>852158319</v>
      </c>
      <c r="I71" s="2">
        <f t="shared" si="9"/>
        <v>594005416</v>
      </c>
      <c r="J71" s="2">
        <f t="shared" si="9"/>
        <v>650252824</v>
      </c>
      <c r="K71" s="2">
        <f t="shared" si="9"/>
        <v>666101459</v>
      </c>
    </row>
    <row r="72" spans="1:11" ht="12.75" hidden="1">
      <c r="A72" s="2" t="s">
        <v>109</v>
      </c>
      <c r="B72" s="2">
        <f>+B77</f>
        <v>335150000</v>
      </c>
      <c r="C72" s="2">
        <f aca="true" t="shared" si="10" ref="C72:K72">+C77</f>
        <v>387479500</v>
      </c>
      <c r="D72" s="2">
        <f t="shared" si="10"/>
        <v>403796629</v>
      </c>
      <c r="E72" s="2">
        <f t="shared" si="10"/>
        <v>422935278</v>
      </c>
      <c r="F72" s="2">
        <f t="shared" si="10"/>
        <v>502500670</v>
      </c>
      <c r="G72" s="2">
        <f t="shared" si="10"/>
        <v>502500670</v>
      </c>
      <c r="H72" s="2">
        <f t="shared" si="10"/>
        <v>448565465</v>
      </c>
      <c r="I72" s="2">
        <f t="shared" si="10"/>
        <v>579403373</v>
      </c>
      <c r="J72" s="2">
        <f t="shared" si="10"/>
        <v>634742340</v>
      </c>
      <c r="K72" s="2">
        <f t="shared" si="10"/>
        <v>648197695</v>
      </c>
    </row>
    <row r="73" spans="1:11" ht="12.75" hidden="1">
      <c r="A73" s="2" t="s">
        <v>110</v>
      </c>
      <c r="B73" s="2">
        <f>+B74</f>
        <v>-63210181.66666669</v>
      </c>
      <c r="C73" s="2">
        <f aca="true" t="shared" si="11" ref="C73:K73">+(C78+C80+C81+C82)-(B78+B80+B81+B82)</f>
        <v>-14505007</v>
      </c>
      <c r="D73" s="2">
        <f t="shared" si="11"/>
        <v>2127241</v>
      </c>
      <c r="E73" s="2">
        <f t="shared" si="11"/>
        <v>310990537</v>
      </c>
      <c r="F73" s="2">
        <f>+(F78+F80+F81+F82)-(D78+D80+D81+D82)</f>
        <v>308627185</v>
      </c>
      <c r="G73" s="2">
        <f>+(G78+G80+G81+G82)-(D78+D80+D81+D82)</f>
        <v>308627185</v>
      </c>
      <c r="H73" s="2">
        <f>+(H78+H80+H81+H82)-(D78+D80+D81+D82)</f>
        <v>-286908139</v>
      </c>
      <c r="I73" s="2">
        <f>+(I78+I80+I81+I82)-(E78+E80+E81+E82)</f>
        <v>-225598090</v>
      </c>
      <c r="J73" s="2">
        <f t="shared" si="11"/>
        <v>11346332</v>
      </c>
      <c r="K73" s="2">
        <f t="shared" si="11"/>
        <v>16793594</v>
      </c>
    </row>
    <row r="74" spans="1:11" ht="12.75" hidden="1">
      <c r="A74" s="2" t="s">
        <v>111</v>
      </c>
      <c r="B74" s="2">
        <f>+TREND(C74:E74)</f>
        <v>-63210181.66666669</v>
      </c>
      <c r="C74" s="2">
        <f>+C73</f>
        <v>-14505007</v>
      </c>
      <c r="D74" s="2">
        <f aca="true" t="shared" si="12" ref="D74:K74">+D73</f>
        <v>2127241</v>
      </c>
      <c r="E74" s="2">
        <f t="shared" si="12"/>
        <v>310990537</v>
      </c>
      <c r="F74" s="2">
        <f t="shared" si="12"/>
        <v>308627185</v>
      </c>
      <c r="G74" s="2">
        <f t="shared" si="12"/>
        <v>308627185</v>
      </c>
      <c r="H74" s="2">
        <f t="shared" si="12"/>
        <v>-286908139</v>
      </c>
      <c r="I74" s="2">
        <f t="shared" si="12"/>
        <v>-225598090</v>
      </c>
      <c r="J74" s="2">
        <f t="shared" si="12"/>
        <v>11346332</v>
      </c>
      <c r="K74" s="2">
        <f t="shared" si="12"/>
        <v>16793594</v>
      </c>
    </row>
    <row r="75" spans="1:11" ht="12.75" hidden="1">
      <c r="A75" s="2" t="s">
        <v>112</v>
      </c>
      <c r="B75" s="2">
        <f>+B84-(((B80+B81+B78)*B70)-B79)</f>
        <v>-139554312.84499478</v>
      </c>
      <c r="C75" s="2">
        <f aca="true" t="shared" si="13" ref="C75:K75">+C84-(((C80+C81+C78)*C70)-C79)</f>
        <v>60232075.42525548</v>
      </c>
      <c r="D75" s="2">
        <f t="shared" si="13"/>
        <v>-35010459.81399068</v>
      </c>
      <c r="E75" s="2">
        <f t="shared" si="13"/>
        <v>-27180187.62599951</v>
      </c>
      <c r="F75" s="2">
        <f t="shared" si="13"/>
        <v>-37073495.03385211</v>
      </c>
      <c r="G75" s="2">
        <f t="shared" si="13"/>
        <v>-37073495.03385211</v>
      </c>
      <c r="H75" s="2">
        <f t="shared" si="13"/>
        <v>325637611.47488075</v>
      </c>
      <c r="I75" s="2">
        <f t="shared" si="13"/>
        <v>-167678251.5594922</v>
      </c>
      <c r="J75" s="2">
        <f t="shared" si="13"/>
        <v>-174161616.06605718</v>
      </c>
      <c r="K75" s="2">
        <f t="shared" si="13"/>
        <v>-247038255.38938642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335150000</v>
      </c>
      <c r="C77" s="3">
        <v>387479500</v>
      </c>
      <c r="D77" s="3">
        <v>403796629</v>
      </c>
      <c r="E77" s="3">
        <v>422935278</v>
      </c>
      <c r="F77" s="3">
        <v>502500670</v>
      </c>
      <c r="G77" s="3">
        <v>502500670</v>
      </c>
      <c r="H77" s="3">
        <v>448565465</v>
      </c>
      <c r="I77" s="3">
        <v>579403373</v>
      </c>
      <c r="J77" s="3">
        <v>634742340</v>
      </c>
      <c r="K77" s="3">
        <v>648197695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155293000</v>
      </c>
      <c r="C79" s="3">
        <v>143388419</v>
      </c>
      <c r="D79" s="3">
        <v>153537408</v>
      </c>
      <c r="E79" s="3">
        <v>0</v>
      </c>
      <c r="F79" s="3">
        <v>0</v>
      </c>
      <c r="G79" s="3">
        <v>0</v>
      </c>
      <c r="H79" s="3">
        <v>-33861644</v>
      </c>
      <c r="I79" s="3">
        <v>20000000</v>
      </c>
      <c r="J79" s="3">
        <v>25000000</v>
      </c>
      <c r="K79" s="3">
        <v>-30000000</v>
      </c>
    </row>
    <row r="80" spans="1:11" ht="13.5" hidden="1">
      <c r="A80" s="1" t="s">
        <v>69</v>
      </c>
      <c r="B80" s="3">
        <v>108045000</v>
      </c>
      <c r="C80" s="3">
        <v>42110359</v>
      </c>
      <c r="D80" s="3">
        <v>131734567</v>
      </c>
      <c r="E80" s="3">
        <v>408662771</v>
      </c>
      <c r="F80" s="3">
        <v>406299419</v>
      </c>
      <c r="G80" s="3">
        <v>406299419</v>
      </c>
      <c r="H80" s="3">
        <v>-40571566</v>
      </c>
      <c r="I80" s="3">
        <v>117174681</v>
      </c>
      <c r="J80" s="3">
        <v>123502113</v>
      </c>
      <c r="K80" s="3">
        <v>130294730</v>
      </c>
    </row>
    <row r="81" spans="1:11" ht="13.5" hidden="1">
      <c r="A81" s="1" t="s">
        <v>70</v>
      </c>
      <c r="B81" s="3">
        <v>2005000</v>
      </c>
      <c r="C81" s="3">
        <v>34530067</v>
      </c>
      <c r="D81" s="3">
        <v>-34062333</v>
      </c>
      <c r="E81" s="3">
        <v>0</v>
      </c>
      <c r="F81" s="3">
        <v>0</v>
      </c>
      <c r="G81" s="3">
        <v>0</v>
      </c>
      <c r="H81" s="3">
        <v>-148664339</v>
      </c>
      <c r="I81" s="3">
        <v>65890000</v>
      </c>
      <c r="J81" s="3">
        <v>70908900</v>
      </c>
      <c r="K81" s="3">
        <v>80909877</v>
      </c>
    </row>
    <row r="82" spans="1:11" ht="13.5" hidden="1">
      <c r="A82" s="1" t="s">
        <v>71</v>
      </c>
      <c r="B82" s="3">
        <v>0</v>
      </c>
      <c r="C82" s="3">
        <v>18904567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897938000</v>
      </c>
      <c r="C83" s="3">
        <v>420422747</v>
      </c>
      <c r="D83" s="3">
        <v>779494748</v>
      </c>
      <c r="E83" s="3">
        <v>28129453</v>
      </c>
      <c r="F83" s="3">
        <v>45851545</v>
      </c>
      <c r="G83" s="3">
        <v>45851545</v>
      </c>
      <c r="H83" s="3">
        <v>852158319</v>
      </c>
      <c r="I83" s="3">
        <v>594005416</v>
      </c>
      <c r="J83" s="3">
        <v>650252824</v>
      </c>
      <c r="K83" s="3">
        <v>666101459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7513424</v>
      </c>
      <c r="D5" s="23">
        <v>15931109</v>
      </c>
      <c r="E5" s="24">
        <v>15415666</v>
      </c>
      <c r="F5" s="6">
        <v>21062290</v>
      </c>
      <c r="G5" s="25">
        <v>21062290</v>
      </c>
      <c r="H5" s="26">
        <v>33937422</v>
      </c>
      <c r="I5" s="24">
        <v>22960548</v>
      </c>
      <c r="J5" s="6">
        <v>7710000</v>
      </c>
      <c r="K5" s="25">
        <v>8192400</v>
      </c>
    </row>
    <row r="6" spans="1:11" ht="12.75">
      <c r="A6" s="22" t="s">
        <v>19</v>
      </c>
      <c r="B6" s="6">
        <v>0</v>
      </c>
      <c r="C6" s="6">
        <v>2411783</v>
      </c>
      <c r="D6" s="23">
        <v>3006749</v>
      </c>
      <c r="E6" s="24">
        <v>4617287</v>
      </c>
      <c r="F6" s="6">
        <v>2733451</v>
      </c>
      <c r="G6" s="25">
        <v>2733451</v>
      </c>
      <c r="H6" s="26">
        <v>2694574</v>
      </c>
      <c r="I6" s="24">
        <v>3192024</v>
      </c>
      <c r="J6" s="6">
        <v>3447383</v>
      </c>
      <c r="K6" s="25">
        <v>3723173</v>
      </c>
    </row>
    <row r="7" spans="1:11" ht="12.75">
      <c r="A7" s="22" t="s">
        <v>20</v>
      </c>
      <c r="B7" s="6">
        <v>0</v>
      </c>
      <c r="C7" s="6">
        <v>5461172</v>
      </c>
      <c r="D7" s="23">
        <v>12508135</v>
      </c>
      <c r="E7" s="24">
        <v>4160488</v>
      </c>
      <c r="F7" s="6">
        <v>6474804</v>
      </c>
      <c r="G7" s="25">
        <v>6474804</v>
      </c>
      <c r="H7" s="26">
        <v>11676981</v>
      </c>
      <c r="I7" s="24">
        <v>9052008</v>
      </c>
      <c r="J7" s="6">
        <v>9776170</v>
      </c>
      <c r="K7" s="25">
        <v>10558263</v>
      </c>
    </row>
    <row r="8" spans="1:11" ht="12.75">
      <c r="A8" s="22" t="s">
        <v>21</v>
      </c>
      <c r="B8" s="6">
        <v>0</v>
      </c>
      <c r="C8" s="6">
        <v>207369593</v>
      </c>
      <c r="D8" s="23">
        <v>314421421</v>
      </c>
      <c r="E8" s="24">
        <v>330547000</v>
      </c>
      <c r="F8" s="6">
        <v>330547000</v>
      </c>
      <c r="G8" s="25">
        <v>330547000</v>
      </c>
      <c r="H8" s="26">
        <v>331608142</v>
      </c>
      <c r="I8" s="24">
        <v>357891012</v>
      </c>
      <c r="J8" s="6">
        <v>382087000</v>
      </c>
      <c r="K8" s="25">
        <v>410405000</v>
      </c>
    </row>
    <row r="9" spans="1:11" ht="12.75">
      <c r="A9" s="22" t="s">
        <v>22</v>
      </c>
      <c r="B9" s="6">
        <v>0</v>
      </c>
      <c r="C9" s="6">
        <v>351271341</v>
      </c>
      <c r="D9" s="23">
        <v>5452261</v>
      </c>
      <c r="E9" s="24">
        <v>13519334</v>
      </c>
      <c r="F9" s="6">
        <v>11588210</v>
      </c>
      <c r="G9" s="25">
        <v>11588210</v>
      </c>
      <c r="H9" s="26">
        <v>16023710</v>
      </c>
      <c r="I9" s="24">
        <v>8679876</v>
      </c>
      <c r="J9" s="6">
        <v>9374272</v>
      </c>
      <c r="K9" s="25">
        <v>10124213</v>
      </c>
    </row>
    <row r="10" spans="1:11" ht="20.25">
      <c r="A10" s="27" t="s">
        <v>102</v>
      </c>
      <c r="B10" s="28">
        <f>SUM(B5:B9)</f>
        <v>0</v>
      </c>
      <c r="C10" s="29">
        <f aca="true" t="shared" si="0" ref="C10:K10">SUM(C5:C9)</f>
        <v>574027313</v>
      </c>
      <c r="D10" s="30">
        <f t="shared" si="0"/>
        <v>351319675</v>
      </c>
      <c r="E10" s="28">
        <f t="shared" si="0"/>
        <v>368259775</v>
      </c>
      <c r="F10" s="29">
        <f t="shared" si="0"/>
        <v>372405755</v>
      </c>
      <c r="G10" s="31">
        <f t="shared" si="0"/>
        <v>372405755</v>
      </c>
      <c r="H10" s="32">
        <f t="shared" si="0"/>
        <v>395940829</v>
      </c>
      <c r="I10" s="28">
        <f t="shared" si="0"/>
        <v>401775468</v>
      </c>
      <c r="J10" s="29">
        <f t="shared" si="0"/>
        <v>412394825</v>
      </c>
      <c r="K10" s="31">
        <f t="shared" si="0"/>
        <v>443003049</v>
      </c>
    </row>
    <row r="11" spans="1:11" ht="12.75">
      <c r="A11" s="22" t="s">
        <v>23</v>
      </c>
      <c r="B11" s="6">
        <v>0</v>
      </c>
      <c r="C11" s="6">
        <v>31915143</v>
      </c>
      <c r="D11" s="23">
        <v>68605647</v>
      </c>
      <c r="E11" s="24">
        <v>78958944</v>
      </c>
      <c r="F11" s="6">
        <v>80472304</v>
      </c>
      <c r="G11" s="25">
        <v>80472304</v>
      </c>
      <c r="H11" s="26">
        <v>83743601</v>
      </c>
      <c r="I11" s="24">
        <v>113897448</v>
      </c>
      <c r="J11" s="6">
        <v>120640935</v>
      </c>
      <c r="K11" s="25">
        <v>128995079</v>
      </c>
    </row>
    <row r="12" spans="1:11" ht="12.75">
      <c r="A12" s="22" t="s">
        <v>24</v>
      </c>
      <c r="B12" s="6">
        <v>0</v>
      </c>
      <c r="C12" s="6">
        <v>20250399</v>
      </c>
      <c r="D12" s="23">
        <v>17663938</v>
      </c>
      <c r="E12" s="24">
        <v>26395324</v>
      </c>
      <c r="F12" s="6">
        <v>21391408</v>
      </c>
      <c r="G12" s="25">
        <v>21391408</v>
      </c>
      <c r="H12" s="26">
        <v>26353098</v>
      </c>
      <c r="I12" s="24">
        <v>27431244</v>
      </c>
      <c r="J12" s="6">
        <v>0</v>
      </c>
      <c r="K12" s="25">
        <v>0</v>
      </c>
    </row>
    <row r="13" spans="1:11" ht="12.75">
      <c r="A13" s="22" t="s">
        <v>103</v>
      </c>
      <c r="B13" s="6">
        <v>0</v>
      </c>
      <c r="C13" s="6">
        <v>11286249</v>
      </c>
      <c r="D13" s="23">
        <v>14345405</v>
      </c>
      <c r="E13" s="24">
        <v>14243569</v>
      </c>
      <c r="F13" s="6">
        <v>14956393</v>
      </c>
      <c r="G13" s="25">
        <v>14956393</v>
      </c>
      <c r="H13" s="26">
        <v>24430356</v>
      </c>
      <c r="I13" s="24">
        <v>16302468</v>
      </c>
      <c r="J13" s="6">
        <v>17215406</v>
      </c>
      <c r="K13" s="25">
        <v>18145038</v>
      </c>
    </row>
    <row r="14" spans="1:11" ht="12.75">
      <c r="A14" s="22" t="s">
        <v>25</v>
      </c>
      <c r="B14" s="6">
        <v>0</v>
      </c>
      <c r="C14" s="6">
        <v>0</v>
      </c>
      <c r="D14" s="23">
        <v>175283</v>
      </c>
      <c r="E14" s="24">
        <v>411660</v>
      </c>
      <c r="F14" s="6">
        <v>0</v>
      </c>
      <c r="G14" s="25">
        <v>0</v>
      </c>
      <c r="H14" s="26">
        <v>41243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0</v>
      </c>
      <c r="C15" s="6">
        <v>0</v>
      </c>
      <c r="D15" s="23">
        <v>3384895</v>
      </c>
      <c r="E15" s="24">
        <v>4020950</v>
      </c>
      <c r="F15" s="6">
        <v>4114818</v>
      </c>
      <c r="G15" s="25">
        <v>4114818</v>
      </c>
      <c r="H15" s="26">
        <v>8340863</v>
      </c>
      <c r="I15" s="24">
        <v>7233036</v>
      </c>
      <c r="J15" s="6">
        <v>7638032</v>
      </c>
      <c r="K15" s="25">
        <v>8050486</v>
      </c>
    </row>
    <row r="16" spans="1:11" ht="12.75">
      <c r="A16" s="22" t="s">
        <v>21</v>
      </c>
      <c r="B16" s="6">
        <v>0</v>
      </c>
      <c r="C16" s="6">
        <v>0</v>
      </c>
      <c r="D16" s="23">
        <v>2441498</v>
      </c>
      <c r="E16" s="24">
        <v>4525797</v>
      </c>
      <c r="F16" s="6">
        <v>4447797</v>
      </c>
      <c r="G16" s="25">
        <v>4447797</v>
      </c>
      <c r="H16" s="26">
        <v>23998184</v>
      </c>
      <c r="I16" s="24">
        <v>5977800</v>
      </c>
      <c r="J16" s="6">
        <v>6312554</v>
      </c>
      <c r="K16" s="25">
        <v>6653431</v>
      </c>
    </row>
    <row r="17" spans="1:11" ht="12.75">
      <c r="A17" s="22" t="s">
        <v>27</v>
      </c>
      <c r="B17" s="6">
        <v>0</v>
      </c>
      <c r="C17" s="6">
        <v>60860503</v>
      </c>
      <c r="D17" s="23">
        <v>59290499</v>
      </c>
      <c r="E17" s="24">
        <v>119562015</v>
      </c>
      <c r="F17" s="6">
        <v>118310531</v>
      </c>
      <c r="G17" s="25">
        <v>118310531</v>
      </c>
      <c r="H17" s="26">
        <v>113851025</v>
      </c>
      <c r="I17" s="24">
        <v>47734800</v>
      </c>
      <c r="J17" s="6">
        <v>102040583</v>
      </c>
      <c r="K17" s="25">
        <v>107406479</v>
      </c>
    </row>
    <row r="18" spans="1:11" ht="12.75">
      <c r="A18" s="33" t="s">
        <v>28</v>
      </c>
      <c r="B18" s="34">
        <f>SUM(B11:B17)</f>
        <v>0</v>
      </c>
      <c r="C18" s="35">
        <f aca="true" t="shared" si="1" ref="C18:K18">SUM(C11:C17)</f>
        <v>124312294</v>
      </c>
      <c r="D18" s="36">
        <f t="shared" si="1"/>
        <v>165907165</v>
      </c>
      <c r="E18" s="34">
        <f t="shared" si="1"/>
        <v>248118259</v>
      </c>
      <c r="F18" s="35">
        <f t="shared" si="1"/>
        <v>243693251</v>
      </c>
      <c r="G18" s="37">
        <f t="shared" si="1"/>
        <v>243693251</v>
      </c>
      <c r="H18" s="38">
        <f t="shared" si="1"/>
        <v>280758370</v>
      </c>
      <c r="I18" s="34">
        <f t="shared" si="1"/>
        <v>218576796</v>
      </c>
      <c r="J18" s="35">
        <f t="shared" si="1"/>
        <v>253847510</v>
      </c>
      <c r="K18" s="37">
        <f t="shared" si="1"/>
        <v>269250513</v>
      </c>
    </row>
    <row r="19" spans="1:11" ht="12.75">
      <c r="A19" s="33" t="s">
        <v>29</v>
      </c>
      <c r="B19" s="39">
        <f>+B10-B18</f>
        <v>0</v>
      </c>
      <c r="C19" s="40">
        <f aca="true" t="shared" si="2" ref="C19:K19">+C10-C18</f>
        <v>449715019</v>
      </c>
      <c r="D19" s="41">
        <f t="shared" si="2"/>
        <v>185412510</v>
      </c>
      <c r="E19" s="39">
        <f t="shared" si="2"/>
        <v>120141516</v>
      </c>
      <c r="F19" s="40">
        <f t="shared" si="2"/>
        <v>128712504</v>
      </c>
      <c r="G19" s="42">
        <f t="shared" si="2"/>
        <v>128712504</v>
      </c>
      <c r="H19" s="43">
        <f t="shared" si="2"/>
        <v>115182459</v>
      </c>
      <c r="I19" s="39">
        <f t="shared" si="2"/>
        <v>183198672</v>
      </c>
      <c r="J19" s="40">
        <f t="shared" si="2"/>
        <v>158547315</v>
      </c>
      <c r="K19" s="42">
        <f t="shared" si="2"/>
        <v>173752536</v>
      </c>
    </row>
    <row r="20" spans="1:11" ht="20.25">
      <c r="A20" s="44" t="s">
        <v>30</v>
      </c>
      <c r="B20" s="45">
        <v>0</v>
      </c>
      <c r="C20" s="46">
        <v>82733814</v>
      </c>
      <c r="D20" s="47">
        <v>115025727</v>
      </c>
      <c r="E20" s="45">
        <v>100350000</v>
      </c>
      <c r="F20" s="46">
        <v>100350000</v>
      </c>
      <c r="G20" s="48">
        <v>100350000</v>
      </c>
      <c r="H20" s="49">
        <v>118850000</v>
      </c>
      <c r="I20" s="45">
        <v>116031000</v>
      </c>
      <c r="J20" s="46">
        <v>96680000</v>
      </c>
      <c r="K20" s="48">
        <v>103369000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0</v>
      </c>
      <c r="C22" s="57">
        <f aca="true" t="shared" si="3" ref="C22:K22">SUM(C19:C21)</f>
        <v>532448833</v>
      </c>
      <c r="D22" s="58">
        <f t="shared" si="3"/>
        <v>300438237</v>
      </c>
      <c r="E22" s="56">
        <f t="shared" si="3"/>
        <v>220491516</v>
      </c>
      <c r="F22" s="57">
        <f t="shared" si="3"/>
        <v>229062504</v>
      </c>
      <c r="G22" s="59">
        <f t="shared" si="3"/>
        <v>229062504</v>
      </c>
      <c r="H22" s="60">
        <f t="shared" si="3"/>
        <v>234032459</v>
      </c>
      <c r="I22" s="56">
        <f t="shared" si="3"/>
        <v>299229672</v>
      </c>
      <c r="J22" s="57">
        <f t="shared" si="3"/>
        <v>255227315</v>
      </c>
      <c r="K22" s="59">
        <f t="shared" si="3"/>
        <v>277121536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0</v>
      </c>
      <c r="C24" s="40">
        <f aca="true" t="shared" si="4" ref="C24:K24">SUM(C22:C23)</f>
        <v>532448833</v>
      </c>
      <c r="D24" s="41">
        <f t="shared" si="4"/>
        <v>300438237</v>
      </c>
      <c r="E24" s="39">
        <f t="shared" si="4"/>
        <v>220491516</v>
      </c>
      <c r="F24" s="40">
        <f t="shared" si="4"/>
        <v>229062504</v>
      </c>
      <c r="G24" s="42">
        <f t="shared" si="4"/>
        <v>229062504</v>
      </c>
      <c r="H24" s="43">
        <f t="shared" si="4"/>
        <v>234032459</v>
      </c>
      <c r="I24" s="39">
        <f t="shared" si="4"/>
        <v>299229672</v>
      </c>
      <c r="J24" s="40">
        <f t="shared" si="4"/>
        <v>255227315</v>
      </c>
      <c r="K24" s="42">
        <f t="shared" si="4"/>
        <v>277121536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0</v>
      </c>
      <c r="C27" s="7">
        <v>71831200</v>
      </c>
      <c r="D27" s="69">
        <v>100836376</v>
      </c>
      <c r="E27" s="70">
        <v>210294362</v>
      </c>
      <c r="F27" s="7">
        <v>186997966</v>
      </c>
      <c r="G27" s="71">
        <v>186997966</v>
      </c>
      <c r="H27" s="72">
        <v>256389278</v>
      </c>
      <c r="I27" s="70">
        <v>183931008</v>
      </c>
      <c r="J27" s="7">
        <v>184431000</v>
      </c>
      <c r="K27" s="71">
        <v>173780000</v>
      </c>
    </row>
    <row r="28" spans="1:11" ht="12.75">
      <c r="A28" s="73" t="s">
        <v>34</v>
      </c>
      <c r="B28" s="6">
        <v>0</v>
      </c>
      <c r="C28" s="6">
        <v>71831200</v>
      </c>
      <c r="D28" s="23">
        <v>95416350</v>
      </c>
      <c r="E28" s="24">
        <v>108171457</v>
      </c>
      <c r="F28" s="6">
        <v>136665185</v>
      </c>
      <c r="G28" s="25">
        <v>136665185</v>
      </c>
      <c r="H28" s="26">
        <v>204331149</v>
      </c>
      <c r="I28" s="24">
        <v>93030996</v>
      </c>
      <c r="J28" s="6">
        <v>84431000</v>
      </c>
      <c r="K28" s="25">
        <v>50000000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6253224</v>
      </c>
      <c r="E31" s="24">
        <v>0</v>
      </c>
      <c r="F31" s="6">
        <v>50332780</v>
      </c>
      <c r="G31" s="25">
        <v>50332780</v>
      </c>
      <c r="H31" s="26">
        <v>35074462</v>
      </c>
      <c r="I31" s="24">
        <v>90900012</v>
      </c>
      <c r="J31" s="6">
        <v>100000000</v>
      </c>
      <c r="K31" s="25">
        <v>123780000</v>
      </c>
    </row>
    <row r="32" spans="1:11" ht="12.75">
      <c r="A32" s="33" t="s">
        <v>37</v>
      </c>
      <c r="B32" s="7">
        <f>SUM(B28:B31)</f>
        <v>0</v>
      </c>
      <c r="C32" s="7">
        <f aca="true" t="shared" si="5" ref="C32:K32">SUM(C28:C31)</f>
        <v>71831200</v>
      </c>
      <c r="D32" s="69">
        <f t="shared" si="5"/>
        <v>101669574</v>
      </c>
      <c r="E32" s="70">
        <f t="shared" si="5"/>
        <v>108171457</v>
      </c>
      <c r="F32" s="7">
        <f t="shared" si="5"/>
        <v>186997965</v>
      </c>
      <c r="G32" s="71">
        <f t="shared" si="5"/>
        <v>186997965</v>
      </c>
      <c r="H32" s="72">
        <f t="shared" si="5"/>
        <v>239405611</v>
      </c>
      <c r="I32" s="70">
        <f t="shared" si="5"/>
        <v>183931008</v>
      </c>
      <c r="J32" s="7">
        <f t="shared" si="5"/>
        <v>184431000</v>
      </c>
      <c r="K32" s="71">
        <f t="shared" si="5"/>
        <v>173780000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0</v>
      </c>
      <c r="C35" s="6">
        <v>206080745</v>
      </c>
      <c r="D35" s="23">
        <v>270342785</v>
      </c>
      <c r="E35" s="24">
        <v>24440739</v>
      </c>
      <c r="F35" s="6">
        <v>57020947</v>
      </c>
      <c r="G35" s="25">
        <v>57020947</v>
      </c>
      <c r="H35" s="26">
        <v>510156322</v>
      </c>
      <c r="I35" s="24">
        <v>115298664</v>
      </c>
      <c r="J35" s="6">
        <v>70796324</v>
      </c>
      <c r="K35" s="25">
        <v>103341540</v>
      </c>
    </row>
    <row r="36" spans="1:11" ht="12.75">
      <c r="A36" s="22" t="s">
        <v>40</v>
      </c>
      <c r="B36" s="6">
        <v>0</v>
      </c>
      <c r="C36" s="6">
        <v>383911555</v>
      </c>
      <c r="D36" s="23">
        <v>474799215</v>
      </c>
      <c r="E36" s="24">
        <v>196050793</v>
      </c>
      <c r="F36" s="6">
        <v>172041573</v>
      </c>
      <c r="G36" s="25">
        <v>172041573</v>
      </c>
      <c r="H36" s="26">
        <v>606064020</v>
      </c>
      <c r="I36" s="24">
        <v>183931008</v>
      </c>
      <c r="J36" s="6">
        <v>184431000</v>
      </c>
      <c r="K36" s="25">
        <v>173780000</v>
      </c>
    </row>
    <row r="37" spans="1:11" ht="12.75">
      <c r="A37" s="22" t="s">
        <v>41</v>
      </c>
      <c r="B37" s="6">
        <v>0</v>
      </c>
      <c r="C37" s="6">
        <v>51467485</v>
      </c>
      <c r="D37" s="23">
        <v>65752278</v>
      </c>
      <c r="E37" s="24">
        <v>0</v>
      </c>
      <c r="F37" s="6">
        <v>0</v>
      </c>
      <c r="G37" s="25">
        <v>0</v>
      </c>
      <c r="H37" s="26">
        <v>75181996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0</v>
      </c>
      <c r="C38" s="6">
        <v>6075985</v>
      </c>
      <c r="D38" s="23">
        <v>3333869</v>
      </c>
      <c r="E38" s="24">
        <v>0</v>
      </c>
      <c r="F38" s="6">
        <v>0</v>
      </c>
      <c r="G38" s="25">
        <v>0</v>
      </c>
      <c r="H38" s="26">
        <v>127440603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0</v>
      </c>
      <c r="C39" s="6">
        <v>532448830</v>
      </c>
      <c r="D39" s="23">
        <v>375617617</v>
      </c>
      <c r="E39" s="24">
        <v>0</v>
      </c>
      <c r="F39" s="6">
        <v>0</v>
      </c>
      <c r="G39" s="25">
        <v>0</v>
      </c>
      <c r="H39" s="26">
        <v>679565281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0</v>
      </c>
      <c r="C42" s="6">
        <v>257349208</v>
      </c>
      <c r="D42" s="23">
        <v>132437561</v>
      </c>
      <c r="E42" s="24">
        <v>-223258213</v>
      </c>
      <c r="F42" s="6">
        <v>-225583097</v>
      </c>
      <c r="G42" s="25">
        <v>-225583097</v>
      </c>
      <c r="H42" s="26">
        <v>-100108118</v>
      </c>
      <c r="I42" s="24">
        <v>-197722332</v>
      </c>
      <c r="J42" s="6">
        <v>-231825191</v>
      </c>
      <c r="K42" s="25">
        <v>-246038989</v>
      </c>
    </row>
    <row r="43" spans="1:11" ht="12.75">
      <c r="A43" s="22" t="s">
        <v>46</v>
      </c>
      <c r="B43" s="6">
        <v>0</v>
      </c>
      <c r="C43" s="6">
        <v>-71831092</v>
      </c>
      <c r="D43" s="23">
        <v>-366485153</v>
      </c>
      <c r="E43" s="24">
        <v>-210294362</v>
      </c>
      <c r="F43" s="6">
        <v>-186997966</v>
      </c>
      <c r="G43" s="25">
        <v>-186997966</v>
      </c>
      <c r="H43" s="26">
        <v>-180553985</v>
      </c>
      <c r="I43" s="24">
        <v>-183931008</v>
      </c>
      <c r="J43" s="6">
        <v>-184431000</v>
      </c>
      <c r="K43" s="25">
        <v>-173780000</v>
      </c>
    </row>
    <row r="44" spans="1:11" ht="12.75">
      <c r="A44" s="22" t="s">
        <v>47</v>
      </c>
      <c r="B44" s="6">
        <v>0</v>
      </c>
      <c r="C44" s="6">
        <v>815213</v>
      </c>
      <c r="D44" s="23">
        <v>-602775</v>
      </c>
      <c r="E44" s="24">
        <v>0</v>
      </c>
      <c r="F44" s="6">
        <v>0</v>
      </c>
      <c r="G44" s="25">
        <v>0</v>
      </c>
      <c r="H44" s="26">
        <v>-781996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0</v>
      </c>
      <c r="C45" s="7">
        <v>186333329</v>
      </c>
      <c r="D45" s="69">
        <v>-48317342</v>
      </c>
      <c r="E45" s="70">
        <v>-433552575</v>
      </c>
      <c r="F45" s="7">
        <v>-412581063</v>
      </c>
      <c r="G45" s="71">
        <v>-412581063</v>
      </c>
      <c r="H45" s="72">
        <v>-27699987</v>
      </c>
      <c r="I45" s="70">
        <v>-381653340</v>
      </c>
      <c r="J45" s="7">
        <v>-416256191</v>
      </c>
      <c r="K45" s="71">
        <v>-419818989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0</v>
      </c>
      <c r="C48" s="6">
        <v>186333026</v>
      </c>
      <c r="D48" s="23">
        <v>250529988</v>
      </c>
      <c r="E48" s="24">
        <v>14424263</v>
      </c>
      <c r="F48" s="6">
        <v>35726255</v>
      </c>
      <c r="G48" s="25">
        <v>35726255</v>
      </c>
      <c r="H48" s="26">
        <v>453366794</v>
      </c>
      <c r="I48" s="24">
        <v>118898664</v>
      </c>
      <c r="J48" s="6">
        <v>74804324</v>
      </c>
      <c r="K48" s="25">
        <v>107804580</v>
      </c>
    </row>
    <row r="49" spans="1:11" ht="12.75">
      <c r="A49" s="22" t="s">
        <v>51</v>
      </c>
      <c r="B49" s="6">
        <f>+B75</f>
        <v>0</v>
      </c>
      <c r="C49" s="6">
        <f aca="true" t="shared" si="6" ref="C49:K49">+C75</f>
        <v>49021448.18900685</v>
      </c>
      <c r="D49" s="23">
        <f t="shared" si="6"/>
        <v>22335763.172560703</v>
      </c>
      <c r="E49" s="24">
        <f t="shared" si="6"/>
        <v>0</v>
      </c>
      <c r="F49" s="6">
        <f t="shared" si="6"/>
        <v>-86159.0984635011</v>
      </c>
      <c r="G49" s="25">
        <f t="shared" si="6"/>
        <v>-86159.0984635011</v>
      </c>
      <c r="H49" s="26">
        <f t="shared" si="6"/>
        <v>53540639.98767275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0</v>
      </c>
      <c r="C50" s="7">
        <f aca="true" t="shared" si="7" ref="C50:K50">+C48-C49</f>
        <v>137311577.81099313</v>
      </c>
      <c r="D50" s="69">
        <f t="shared" si="7"/>
        <v>228194224.8274393</v>
      </c>
      <c r="E50" s="70">
        <f t="shared" si="7"/>
        <v>14424263</v>
      </c>
      <c r="F50" s="7">
        <f t="shared" si="7"/>
        <v>35812414.0984635</v>
      </c>
      <c r="G50" s="71">
        <f t="shared" si="7"/>
        <v>35812414.0984635</v>
      </c>
      <c r="H50" s="72">
        <f t="shared" si="7"/>
        <v>399826154.01232725</v>
      </c>
      <c r="I50" s="70">
        <f t="shared" si="7"/>
        <v>118898664</v>
      </c>
      <c r="J50" s="7">
        <f t="shared" si="7"/>
        <v>74804324</v>
      </c>
      <c r="K50" s="71">
        <f t="shared" si="7"/>
        <v>107804580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0</v>
      </c>
      <c r="C53" s="6">
        <v>372704369</v>
      </c>
      <c r="D53" s="23">
        <v>306855246</v>
      </c>
      <c r="E53" s="24">
        <v>196050793</v>
      </c>
      <c r="F53" s="6">
        <v>172041573</v>
      </c>
      <c r="G53" s="25">
        <v>172041573</v>
      </c>
      <c r="H53" s="26">
        <v>467049280</v>
      </c>
      <c r="I53" s="24">
        <v>183931008</v>
      </c>
      <c r="J53" s="6">
        <v>184431000</v>
      </c>
      <c r="K53" s="25">
        <v>173780000</v>
      </c>
    </row>
    <row r="54" spans="1:11" ht="12.75">
      <c r="A54" s="22" t="s">
        <v>55</v>
      </c>
      <c r="B54" s="6">
        <v>0</v>
      </c>
      <c r="C54" s="6">
        <v>11286249</v>
      </c>
      <c r="D54" s="23">
        <v>0</v>
      </c>
      <c r="E54" s="24">
        <v>14243569</v>
      </c>
      <c r="F54" s="6">
        <v>14956393</v>
      </c>
      <c r="G54" s="25">
        <v>14956393</v>
      </c>
      <c r="H54" s="26">
        <v>24430356</v>
      </c>
      <c r="I54" s="24">
        <v>16302468</v>
      </c>
      <c r="J54" s="6">
        <v>17215406</v>
      </c>
      <c r="K54" s="25">
        <v>18145038</v>
      </c>
    </row>
    <row r="55" spans="1:11" ht="12.75">
      <c r="A55" s="22" t="s">
        <v>56</v>
      </c>
      <c r="B55" s="6">
        <v>0</v>
      </c>
      <c r="C55" s="6">
        <v>0</v>
      </c>
      <c r="D55" s="23">
        <v>2577662</v>
      </c>
      <c r="E55" s="24">
        <v>16470000</v>
      </c>
      <c r="F55" s="6">
        <v>5755912</v>
      </c>
      <c r="G55" s="25">
        <v>5755912</v>
      </c>
      <c r="H55" s="26">
        <v>5805361</v>
      </c>
      <c r="I55" s="24">
        <v>23283996</v>
      </c>
      <c r="J55" s="6">
        <v>33351000</v>
      </c>
      <c r="K55" s="25">
        <v>33000000</v>
      </c>
    </row>
    <row r="56" spans="1:11" ht="12.75">
      <c r="A56" s="22" t="s">
        <v>57</v>
      </c>
      <c r="B56" s="6">
        <v>0</v>
      </c>
      <c r="C56" s="6">
        <v>1447774</v>
      </c>
      <c r="D56" s="23">
        <v>2336383</v>
      </c>
      <c r="E56" s="24">
        <v>8006212</v>
      </c>
      <c r="F56" s="6">
        <v>8166232</v>
      </c>
      <c r="G56" s="25">
        <v>8166232</v>
      </c>
      <c r="H56" s="26">
        <v>3687328</v>
      </c>
      <c r="I56" s="24">
        <v>151584</v>
      </c>
      <c r="J56" s="6">
        <v>13200000</v>
      </c>
      <c r="K56" s="25">
        <v>13912800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3000000</v>
      </c>
      <c r="D60" s="23">
        <v>0</v>
      </c>
      <c r="E60" s="24">
        <v>3000000</v>
      </c>
      <c r="F60" s="6">
        <v>3600000</v>
      </c>
      <c r="G60" s="25">
        <v>3600000</v>
      </c>
      <c r="H60" s="26">
        <v>3600000</v>
      </c>
      <c r="I60" s="24">
        <v>12800000</v>
      </c>
      <c r="J60" s="6">
        <v>14352648</v>
      </c>
      <c r="K60" s="25">
        <v>15223467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19902</v>
      </c>
      <c r="D62" s="99">
        <v>19902</v>
      </c>
      <c r="E62" s="97">
        <v>19902</v>
      </c>
      <c r="F62" s="98">
        <v>19902</v>
      </c>
      <c r="G62" s="99">
        <v>19902</v>
      </c>
      <c r="H62" s="100">
        <v>19902</v>
      </c>
      <c r="I62" s="97">
        <v>19902</v>
      </c>
      <c r="J62" s="98">
        <v>19902</v>
      </c>
      <c r="K62" s="99">
        <v>19902</v>
      </c>
    </row>
    <row r="63" spans="1:11" ht="12.75">
      <c r="A63" s="96" t="s">
        <v>63</v>
      </c>
      <c r="B63" s="97">
        <v>0</v>
      </c>
      <c r="C63" s="98">
        <v>14139</v>
      </c>
      <c r="D63" s="99">
        <v>14139</v>
      </c>
      <c r="E63" s="97">
        <v>14139</v>
      </c>
      <c r="F63" s="98">
        <v>14139</v>
      </c>
      <c r="G63" s="99">
        <v>14139</v>
      </c>
      <c r="H63" s="100">
        <v>14139</v>
      </c>
      <c r="I63" s="97">
        <v>14139</v>
      </c>
      <c r="J63" s="98">
        <v>14139</v>
      </c>
      <c r="K63" s="99">
        <v>14139</v>
      </c>
    </row>
    <row r="64" spans="1:11" ht="12.75">
      <c r="A64" s="96" t="s">
        <v>64</v>
      </c>
      <c r="B64" s="97">
        <v>0</v>
      </c>
      <c r="C64" s="98">
        <v>6063</v>
      </c>
      <c r="D64" s="99">
        <v>6064</v>
      </c>
      <c r="E64" s="97">
        <v>6065</v>
      </c>
      <c r="F64" s="98">
        <v>6066</v>
      </c>
      <c r="G64" s="99">
        <v>6066</v>
      </c>
      <c r="H64" s="100">
        <v>6067</v>
      </c>
      <c r="I64" s="97">
        <v>6068</v>
      </c>
      <c r="J64" s="98">
        <v>6069</v>
      </c>
      <c r="K64" s="99">
        <v>6070</v>
      </c>
    </row>
    <row r="65" spans="1:11" ht="12.75">
      <c r="A65" s="96" t="s">
        <v>65</v>
      </c>
      <c r="B65" s="97">
        <v>0</v>
      </c>
      <c r="C65" s="98">
        <v>88100</v>
      </c>
      <c r="D65" s="99">
        <v>88100</v>
      </c>
      <c r="E65" s="97">
        <v>88100</v>
      </c>
      <c r="F65" s="98">
        <v>88100</v>
      </c>
      <c r="G65" s="99">
        <v>88100</v>
      </c>
      <c r="H65" s="100">
        <v>88100</v>
      </c>
      <c r="I65" s="97">
        <v>88100</v>
      </c>
      <c r="J65" s="98">
        <v>88100</v>
      </c>
      <c r="K65" s="99">
        <v>88100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</v>
      </c>
      <c r="C70" s="5">
        <f aca="true" t="shared" si="8" ref="C70:K70">IF(ISERROR(C71/C72),0,(C71/C72))</f>
        <v>0.03844834500767749</v>
      </c>
      <c r="D70" s="5">
        <f t="shared" si="8"/>
        <v>1.694618218139895</v>
      </c>
      <c r="E70" s="5">
        <f t="shared" si="8"/>
        <v>0</v>
      </c>
      <c r="F70" s="5">
        <f t="shared" si="8"/>
        <v>0.00404603637674126</v>
      </c>
      <c r="G70" s="5">
        <f t="shared" si="8"/>
        <v>0.00404603637674126</v>
      </c>
      <c r="H70" s="5">
        <f t="shared" si="8"/>
        <v>0.1700341805157693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0</v>
      </c>
      <c r="C71" s="2">
        <f aca="true" t="shared" si="9" ref="C71:K71">+C83</f>
        <v>13673532</v>
      </c>
      <c r="D71" s="2">
        <f t="shared" si="9"/>
        <v>41331940</v>
      </c>
      <c r="E71" s="2">
        <f t="shared" si="9"/>
        <v>0</v>
      </c>
      <c r="F71" s="2">
        <f t="shared" si="9"/>
        <v>131760</v>
      </c>
      <c r="G71" s="2">
        <f t="shared" si="9"/>
        <v>131760</v>
      </c>
      <c r="H71" s="2">
        <f t="shared" si="9"/>
        <v>8942280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0</v>
      </c>
      <c r="C72" s="2">
        <f aca="true" t="shared" si="10" ref="C72:K72">+C77</f>
        <v>355633825</v>
      </c>
      <c r="D72" s="2">
        <f t="shared" si="10"/>
        <v>24390119</v>
      </c>
      <c r="E72" s="2">
        <f t="shared" si="10"/>
        <v>30566416</v>
      </c>
      <c r="F72" s="2">
        <f t="shared" si="10"/>
        <v>32565204</v>
      </c>
      <c r="G72" s="2">
        <f t="shared" si="10"/>
        <v>32565204</v>
      </c>
      <c r="H72" s="2">
        <f t="shared" si="10"/>
        <v>52591073</v>
      </c>
      <c r="I72" s="2">
        <f t="shared" si="10"/>
        <v>34832448</v>
      </c>
      <c r="J72" s="2">
        <f t="shared" si="10"/>
        <v>20531655</v>
      </c>
      <c r="K72" s="2">
        <f t="shared" si="10"/>
        <v>22039786</v>
      </c>
    </row>
    <row r="73" spans="1:11" ht="12.75" hidden="1">
      <c r="A73" s="2" t="s">
        <v>110</v>
      </c>
      <c r="B73" s="2">
        <f>+B74</f>
        <v>17260623.833333332</v>
      </c>
      <c r="C73" s="2">
        <f aca="true" t="shared" si="11" ref="C73:K73">+(C78+C80+C81+C82)-(B78+B80+B81+B82)</f>
        <v>19009760</v>
      </c>
      <c r="D73" s="2">
        <f t="shared" si="11"/>
        <v>-159447</v>
      </c>
      <c r="E73" s="2">
        <f t="shared" si="11"/>
        <v>-8833837</v>
      </c>
      <c r="F73" s="2">
        <f>+(F78+F80+F81+F82)-(D78+D80+D81+D82)</f>
        <v>2444379</v>
      </c>
      <c r="G73" s="2">
        <f>+(G78+G80+G81+G82)-(D78+D80+D81+D82)</f>
        <v>2444379</v>
      </c>
      <c r="H73" s="2">
        <f>+(H78+H80+H81+H82)-(D78+D80+D81+D82)</f>
        <v>36680222</v>
      </c>
      <c r="I73" s="2">
        <f>+(I78+I80+I81+I82)-(E78+E80+E81+E82)</f>
        <v>-13616476</v>
      </c>
      <c r="J73" s="2">
        <f t="shared" si="11"/>
        <v>-408000</v>
      </c>
      <c r="K73" s="2">
        <f t="shared" si="11"/>
        <v>-455040</v>
      </c>
    </row>
    <row r="74" spans="1:11" ht="12.75" hidden="1">
      <c r="A74" s="2" t="s">
        <v>111</v>
      </c>
      <c r="B74" s="2">
        <f>+TREND(C74:E74)</f>
        <v>17260623.833333332</v>
      </c>
      <c r="C74" s="2">
        <f>+C73</f>
        <v>19009760</v>
      </c>
      <c r="D74" s="2">
        <f aca="true" t="shared" si="12" ref="D74:K74">+D73</f>
        <v>-159447</v>
      </c>
      <c r="E74" s="2">
        <f t="shared" si="12"/>
        <v>-8833837</v>
      </c>
      <c r="F74" s="2">
        <f t="shared" si="12"/>
        <v>2444379</v>
      </c>
      <c r="G74" s="2">
        <f t="shared" si="12"/>
        <v>2444379</v>
      </c>
      <c r="H74" s="2">
        <f t="shared" si="12"/>
        <v>36680222</v>
      </c>
      <c r="I74" s="2">
        <f t="shared" si="12"/>
        <v>-13616476</v>
      </c>
      <c r="J74" s="2">
        <f t="shared" si="12"/>
        <v>-408000</v>
      </c>
      <c r="K74" s="2">
        <f t="shared" si="12"/>
        <v>-455040</v>
      </c>
    </row>
    <row r="75" spans="1:11" ht="12.75" hidden="1">
      <c r="A75" s="2" t="s">
        <v>112</v>
      </c>
      <c r="B75" s="2">
        <f>+B84-(((B80+B81+B78)*B70)-B79)</f>
        <v>0</v>
      </c>
      <c r="C75" s="2">
        <f aca="true" t="shared" si="13" ref="C75:K75">+C84-(((C80+C81+C78)*C70)-C79)</f>
        <v>49021448.18900685</v>
      </c>
      <c r="D75" s="2">
        <f t="shared" si="13"/>
        <v>22335763.172560703</v>
      </c>
      <c r="E75" s="2">
        <f t="shared" si="13"/>
        <v>0</v>
      </c>
      <c r="F75" s="2">
        <f t="shared" si="13"/>
        <v>-86159.0984635011</v>
      </c>
      <c r="G75" s="2">
        <f t="shared" si="13"/>
        <v>-86159.0984635011</v>
      </c>
      <c r="H75" s="2">
        <f t="shared" si="13"/>
        <v>53540639.98767275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0</v>
      </c>
      <c r="C77" s="3">
        <v>355633825</v>
      </c>
      <c r="D77" s="3">
        <v>24390119</v>
      </c>
      <c r="E77" s="3">
        <v>30566416</v>
      </c>
      <c r="F77" s="3">
        <v>32565204</v>
      </c>
      <c r="G77" s="3">
        <v>32565204</v>
      </c>
      <c r="H77" s="3">
        <v>52591073</v>
      </c>
      <c r="I77" s="3">
        <v>34832448</v>
      </c>
      <c r="J77" s="3">
        <v>20531655</v>
      </c>
      <c r="K77" s="3">
        <v>22039786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0</v>
      </c>
      <c r="C79" s="3">
        <v>49752342</v>
      </c>
      <c r="D79" s="3">
        <v>54279847</v>
      </c>
      <c r="E79" s="3">
        <v>0</v>
      </c>
      <c r="F79" s="3">
        <v>0</v>
      </c>
      <c r="G79" s="3">
        <v>0</v>
      </c>
      <c r="H79" s="3">
        <v>62982729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0</v>
      </c>
      <c r="C80" s="3">
        <v>2562535</v>
      </c>
      <c r="D80" s="3">
        <v>12359234</v>
      </c>
      <c r="E80" s="3">
        <v>10016476</v>
      </c>
      <c r="F80" s="3">
        <v>21294692</v>
      </c>
      <c r="G80" s="3">
        <v>21294692</v>
      </c>
      <c r="H80" s="3">
        <v>40601653</v>
      </c>
      <c r="I80" s="3">
        <v>-3600000</v>
      </c>
      <c r="J80" s="3">
        <v>-4008000</v>
      </c>
      <c r="K80" s="3">
        <v>-4463040</v>
      </c>
    </row>
    <row r="81" spans="1:11" ht="13.5" hidden="1">
      <c r="A81" s="1" t="s">
        <v>70</v>
      </c>
      <c r="B81" s="3">
        <v>0</v>
      </c>
      <c r="C81" s="3">
        <v>16447225</v>
      </c>
      <c r="D81" s="3">
        <v>6491079</v>
      </c>
      <c r="E81" s="3">
        <v>0</v>
      </c>
      <c r="F81" s="3">
        <v>0</v>
      </c>
      <c r="G81" s="3">
        <v>0</v>
      </c>
      <c r="H81" s="3">
        <v>14928882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0</v>
      </c>
      <c r="C83" s="3">
        <v>13673532</v>
      </c>
      <c r="D83" s="3">
        <v>41331940</v>
      </c>
      <c r="E83" s="3">
        <v>0</v>
      </c>
      <c r="F83" s="3">
        <v>131760</v>
      </c>
      <c r="G83" s="3">
        <v>131760</v>
      </c>
      <c r="H83" s="3">
        <v>8942280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91578005</v>
      </c>
      <c r="C6" s="6">
        <v>121457754</v>
      </c>
      <c r="D6" s="23">
        <v>108194878</v>
      </c>
      <c r="E6" s="24">
        <v>105021000</v>
      </c>
      <c r="F6" s="6">
        <v>105028000</v>
      </c>
      <c r="G6" s="25">
        <v>105028000</v>
      </c>
      <c r="H6" s="26">
        <v>157343710</v>
      </c>
      <c r="I6" s="24">
        <v>146031000</v>
      </c>
      <c r="J6" s="6">
        <v>0</v>
      </c>
      <c r="K6" s="25">
        <v>0</v>
      </c>
    </row>
    <row r="7" spans="1:11" ht="12.75">
      <c r="A7" s="22" t="s">
        <v>20</v>
      </c>
      <c r="B7" s="6">
        <v>11507104</v>
      </c>
      <c r="C7" s="6">
        <v>34853707</v>
      </c>
      <c r="D7" s="23">
        <v>35609589</v>
      </c>
      <c r="E7" s="24">
        <v>0</v>
      </c>
      <c r="F7" s="6">
        <v>0</v>
      </c>
      <c r="G7" s="25">
        <v>0</v>
      </c>
      <c r="H7" s="26">
        <v>25693497</v>
      </c>
      <c r="I7" s="24">
        <v>24288000</v>
      </c>
      <c r="J7" s="6">
        <v>0</v>
      </c>
      <c r="K7" s="25">
        <v>0</v>
      </c>
    </row>
    <row r="8" spans="1:11" ht="12.75">
      <c r="A8" s="22" t="s">
        <v>21</v>
      </c>
      <c r="B8" s="6">
        <v>760033401</v>
      </c>
      <c r="C8" s="6">
        <v>697769068</v>
      </c>
      <c r="D8" s="23">
        <v>1360762915</v>
      </c>
      <c r="E8" s="24">
        <v>913949424</v>
      </c>
      <c r="F8" s="6">
        <v>1419452008</v>
      </c>
      <c r="G8" s="25">
        <v>1419452008</v>
      </c>
      <c r="H8" s="26">
        <v>1371422569</v>
      </c>
      <c r="I8" s="24">
        <v>1519297088</v>
      </c>
      <c r="J8" s="6">
        <v>0</v>
      </c>
      <c r="K8" s="25">
        <v>0</v>
      </c>
    </row>
    <row r="9" spans="1:11" ht="12.75">
      <c r="A9" s="22" t="s">
        <v>22</v>
      </c>
      <c r="B9" s="6">
        <v>6306613</v>
      </c>
      <c r="C9" s="6">
        <v>44814162</v>
      </c>
      <c r="D9" s="23">
        <v>1805107</v>
      </c>
      <c r="E9" s="24">
        <v>23037000</v>
      </c>
      <c r="F9" s="6">
        <v>24746996</v>
      </c>
      <c r="G9" s="25">
        <v>24746996</v>
      </c>
      <c r="H9" s="26">
        <v>9515298</v>
      </c>
      <c r="I9" s="24">
        <v>9336000</v>
      </c>
      <c r="J9" s="6">
        <v>0</v>
      </c>
      <c r="K9" s="25">
        <v>0</v>
      </c>
    </row>
    <row r="10" spans="1:11" ht="20.25">
      <c r="A10" s="27" t="s">
        <v>102</v>
      </c>
      <c r="B10" s="28">
        <f>SUM(B5:B9)</f>
        <v>869425123</v>
      </c>
      <c r="C10" s="29">
        <f aca="true" t="shared" si="0" ref="C10:K10">SUM(C5:C9)</f>
        <v>898894691</v>
      </c>
      <c r="D10" s="30">
        <f t="shared" si="0"/>
        <v>1506372489</v>
      </c>
      <c r="E10" s="28">
        <f t="shared" si="0"/>
        <v>1042007424</v>
      </c>
      <c r="F10" s="29">
        <f t="shared" si="0"/>
        <v>1549227004</v>
      </c>
      <c r="G10" s="31">
        <f t="shared" si="0"/>
        <v>1549227004</v>
      </c>
      <c r="H10" s="32">
        <f t="shared" si="0"/>
        <v>1563975074</v>
      </c>
      <c r="I10" s="28">
        <f t="shared" si="0"/>
        <v>1698952088</v>
      </c>
      <c r="J10" s="29">
        <f t="shared" si="0"/>
        <v>0</v>
      </c>
      <c r="K10" s="31">
        <f t="shared" si="0"/>
        <v>0</v>
      </c>
    </row>
    <row r="11" spans="1:11" ht="12.75">
      <c r="A11" s="22" t="s">
        <v>23</v>
      </c>
      <c r="B11" s="6">
        <v>417926339</v>
      </c>
      <c r="C11" s="6">
        <v>439934786</v>
      </c>
      <c r="D11" s="23">
        <v>447201858</v>
      </c>
      <c r="E11" s="24">
        <v>588909576</v>
      </c>
      <c r="F11" s="6">
        <v>552854507</v>
      </c>
      <c r="G11" s="25">
        <v>552854507</v>
      </c>
      <c r="H11" s="26">
        <v>521214416</v>
      </c>
      <c r="I11" s="24">
        <v>595022239</v>
      </c>
      <c r="J11" s="6">
        <v>612024060</v>
      </c>
      <c r="K11" s="25">
        <v>645145509</v>
      </c>
    </row>
    <row r="12" spans="1:11" ht="12.75">
      <c r="A12" s="22" t="s">
        <v>24</v>
      </c>
      <c r="B12" s="6">
        <v>11034236</v>
      </c>
      <c r="C12" s="6">
        <v>10917528</v>
      </c>
      <c r="D12" s="23">
        <v>13918539</v>
      </c>
      <c r="E12" s="24">
        <v>0</v>
      </c>
      <c r="F12" s="6">
        <v>10520856</v>
      </c>
      <c r="G12" s="25">
        <v>10520856</v>
      </c>
      <c r="H12" s="26">
        <v>13331816</v>
      </c>
      <c r="I12" s="24">
        <v>12834541</v>
      </c>
      <c r="J12" s="6">
        <v>13379414</v>
      </c>
      <c r="K12" s="25">
        <v>14101902</v>
      </c>
    </row>
    <row r="13" spans="1:11" ht="12.75">
      <c r="A13" s="22" t="s">
        <v>103</v>
      </c>
      <c r="B13" s="6">
        <v>108719932</v>
      </c>
      <c r="C13" s="6">
        <v>240687568</v>
      </c>
      <c r="D13" s="23">
        <v>322972715</v>
      </c>
      <c r="E13" s="24">
        <v>0</v>
      </c>
      <c r="F13" s="6">
        <v>20000008</v>
      </c>
      <c r="G13" s="25">
        <v>20000008</v>
      </c>
      <c r="H13" s="26">
        <v>192963453</v>
      </c>
      <c r="I13" s="24">
        <v>41089782</v>
      </c>
      <c r="J13" s="6">
        <v>43308630</v>
      </c>
      <c r="K13" s="25">
        <v>45647296</v>
      </c>
    </row>
    <row r="14" spans="1:11" ht="12.75">
      <c r="A14" s="22" t="s">
        <v>25</v>
      </c>
      <c r="B14" s="6">
        <v>787021</v>
      </c>
      <c r="C14" s="6">
        <v>0</v>
      </c>
      <c r="D14" s="23">
        <v>1178152</v>
      </c>
      <c r="E14" s="24">
        <v>1190772</v>
      </c>
      <c r="F14" s="6">
        <v>1190775</v>
      </c>
      <c r="G14" s="25">
        <v>1190775</v>
      </c>
      <c r="H14" s="26">
        <v>1642741</v>
      </c>
      <c r="I14" s="24">
        <v>1200000</v>
      </c>
      <c r="J14" s="6">
        <v>1264800</v>
      </c>
      <c r="K14" s="25">
        <v>1333099</v>
      </c>
    </row>
    <row r="15" spans="1:11" ht="12.75">
      <c r="A15" s="22" t="s">
        <v>26</v>
      </c>
      <c r="B15" s="6">
        <v>50569363</v>
      </c>
      <c r="C15" s="6">
        <v>51208455</v>
      </c>
      <c r="D15" s="23">
        <v>87597962</v>
      </c>
      <c r="E15" s="24">
        <v>45286920</v>
      </c>
      <c r="F15" s="6">
        <v>36002472</v>
      </c>
      <c r="G15" s="25">
        <v>36002472</v>
      </c>
      <c r="H15" s="26">
        <v>116132616</v>
      </c>
      <c r="I15" s="24">
        <v>48605487</v>
      </c>
      <c r="J15" s="6">
        <v>50880780</v>
      </c>
      <c r="K15" s="25">
        <v>53628344</v>
      </c>
    </row>
    <row r="16" spans="1:11" ht="12.75">
      <c r="A16" s="22" t="s">
        <v>21</v>
      </c>
      <c r="B16" s="6">
        <v>4114484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281916956</v>
      </c>
      <c r="C17" s="6">
        <v>305279486</v>
      </c>
      <c r="D17" s="23">
        <v>515714524</v>
      </c>
      <c r="E17" s="24">
        <v>271241868</v>
      </c>
      <c r="F17" s="6">
        <v>337015912</v>
      </c>
      <c r="G17" s="25">
        <v>337015912</v>
      </c>
      <c r="H17" s="26">
        <v>508799798</v>
      </c>
      <c r="I17" s="24">
        <v>335941651</v>
      </c>
      <c r="J17" s="6">
        <v>373574119</v>
      </c>
      <c r="K17" s="25">
        <v>393861972</v>
      </c>
    </row>
    <row r="18" spans="1:11" ht="12.75">
      <c r="A18" s="33" t="s">
        <v>28</v>
      </c>
      <c r="B18" s="34">
        <f>SUM(B11:B17)</f>
        <v>875068331</v>
      </c>
      <c r="C18" s="35">
        <f aca="true" t="shared" si="1" ref="C18:K18">SUM(C11:C17)</f>
        <v>1048027823</v>
      </c>
      <c r="D18" s="36">
        <f t="shared" si="1"/>
        <v>1388583750</v>
      </c>
      <c r="E18" s="34">
        <f t="shared" si="1"/>
        <v>906629136</v>
      </c>
      <c r="F18" s="35">
        <f t="shared" si="1"/>
        <v>957584530</v>
      </c>
      <c r="G18" s="37">
        <f t="shared" si="1"/>
        <v>957584530</v>
      </c>
      <c r="H18" s="38">
        <f t="shared" si="1"/>
        <v>1354084840</v>
      </c>
      <c r="I18" s="34">
        <f t="shared" si="1"/>
        <v>1034693700</v>
      </c>
      <c r="J18" s="35">
        <f t="shared" si="1"/>
        <v>1094431803</v>
      </c>
      <c r="K18" s="37">
        <f t="shared" si="1"/>
        <v>1153718122</v>
      </c>
    </row>
    <row r="19" spans="1:11" ht="12.75">
      <c r="A19" s="33" t="s">
        <v>29</v>
      </c>
      <c r="B19" s="39">
        <f>+B10-B18</f>
        <v>-5643208</v>
      </c>
      <c r="C19" s="40">
        <f aca="true" t="shared" si="2" ref="C19:K19">+C10-C18</f>
        <v>-149133132</v>
      </c>
      <c r="D19" s="41">
        <f t="shared" si="2"/>
        <v>117788739</v>
      </c>
      <c r="E19" s="39">
        <f t="shared" si="2"/>
        <v>135378288</v>
      </c>
      <c r="F19" s="40">
        <f t="shared" si="2"/>
        <v>591642474</v>
      </c>
      <c r="G19" s="42">
        <f t="shared" si="2"/>
        <v>591642474</v>
      </c>
      <c r="H19" s="43">
        <f t="shared" si="2"/>
        <v>209890234</v>
      </c>
      <c r="I19" s="39">
        <f t="shared" si="2"/>
        <v>664258388</v>
      </c>
      <c r="J19" s="40">
        <f t="shared" si="2"/>
        <v>-1094431803</v>
      </c>
      <c r="K19" s="42">
        <f t="shared" si="2"/>
        <v>-1153718122</v>
      </c>
    </row>
    <row r="20" spans="1:11" ht="20.25">
      <c r="A20" s="44" t="s">
        <v>30</v>
      </c>
      <c r="B20" s="45">
        <v>639291000</v>
      </c>
      <c r="C20" s="46">
        <v>607280000</v>
      </c>
      <c r="D20" s="47">
        <v>0</v>
      </c>
      <c r="E20" s="45">
        <v>0</v>
      </c>
      <c r="F20" s="46">
        <v>45000001</v>
      </c>
      <c r="G20" s="48">
        <v>45000001</v>
      </c>
      <c r="H20" s="49">
        <v>0</v>
      </c>
      <c r="I20" s="45">
        <v>50000000</v>
      </c>
      <c r="J20" s="46">
        <v>0</v>
      </c>
      <c r="K20" s="48">
        <v>0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213000</v>
      </c>
      <c r="F21" s="51">
        <v>213000</v>
      </c>
      <c r="G21" s="53">
        <v>213000</v>
      </c>
      <c r="H21" s="54">
        <v>0</v>
      </c>
      <c r="I21" s="50">
        <v>225000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633647792</v>
      </c>
      <c r="C22" s="57">
        <f aca="true" t="shared" si="3" ref="C22:K22">SUM(C19:C21)</f>
        <v>458146868</v>
      </c>
      <c r="D22" s="58">
        <f t="shared" si="3"/>
        <v>117788739</v>
      </c>
      <c r="E22" s="56">
        <f t="shared" si="3"/>
        <v>135591288</v>
      </c>
      <c r="F22" s="57">
        <f t="shared" si="3"/>
        <v>636855475</v>
      </c>
      <c r="G22" s="59">
        <f t="shared" si="3"/>
        <v>636855475</v>
      </c>
      <c r="H22" s="60">
        <f t="shared" si="3"/>
        <v>209890234</v>
      </c>
      <c r="I22" s="56">
        <f t="shared" si="3"/>
        <v>714483388</v>
      </c>
      <c r="J22" s="57">
        <f t="shared" si="3"/>
        <v>-1094431803</v>
      </c>
      <c r="K22" s="59">
        <f t="shared" si="3"/>
        <v>-1153718122</v>
      </c>
    </row>
    <row r="23" spans="1:11" ht="12.75">
      <c r="A23" s="61" t="s">
        <v>31</v>
      </c>
      <c r="B23" s="6">
        <v>0</v>
      </c>
      <c r="C23" s="6">
        <v>2201210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633647792</v>
      </c>
      <c r="C24" s="40">
        <f aca="true" t="shared" si="4" ref="C24:K24">SUM(C22:C23)</f>
        <v>460348078</v>
      </c>
      <c r="D24" s="41">
        <f t="shared" si="4"/>
        <v>117788739</v>
      </c>
      <c r="E24" s="39">
        <f t="shared" si="4"/>
        <v>135591288</v>
      </c>
      <c r="F24" s="40">
        <f t="shared" si="4"/>
        <v>636855475</v>
      </c>
      <c r="G24" s="42">
        <f t="shared" si="4"/>
        <v>636855475</v>
      </c>
      <c r="H24" s="43">
        <f t="shared" si="4"/>
        <v>209890234</v>
      </c>
      <c r="I24" s="39">
        <f t="shared" si="4"/>
        <v>714483388</v>
      </c>
      <c r="J24" s="40">
        <f t="shared" si="4"/>
        <v>-1094431803</v>
      </c>
      <c r="K24" s="42">
        <f t="shared" si="4"/>
        <v>-1153718122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849096238</v>
      </c>
      <c r="C27" s="7">
        <v>719503017</v>
      </c>
      <c r="D27" s="69">
        <v>295874333</v>
      </c>
      <c r="E27" s="70">
        <v>158412540</v>
      </c>
      <c r="F27" s="7">
        <v>673016826</v>
      </c>
      <c r="G27" s="71">
        <v>673016826</v>
      </c>
      <c r="H27" s="72">
        <v>-1338782470</v>
      </c>
      <c r="I27" s="70">
        <v>714483388</v>
      </c>
      <c r="J27" s="7">
        <v>740912526</v>
      </c>
      <c r="K27" s="71">
        <v>784319230</v>
      </c>
    </row>
    <row r="28" spans="1:11" ht="12.75">
      <c r="A28" s="73" t="s">
        <v>34</v>
      </c>
      <c r="B28" s="6">
        <v>829691308</v>
      </c>
      <c r="C28" s="6">
        <v>678880000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19404930</v>
      </c>
      <c r="C31" s="6">
        <v>40623017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849096238</v>
      </c>
      <c r="C32" s="7">
        <f aca="true" t="shared" si="5" ref="C32:K32">SUM(C28:C31)</f>
        <v>719503017</v>
      </c>
      <c r="D32" s="69">
        <f t="shared" si="5"/>
        <v>0</v>
      </c>
      <c r="E32" s="70">
        <f t="shared" si="5"/>
        <v>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471978907</v>
      </c>
      <c r="C35" s="6">
        <v>566839748</v>
      </c>
      <c r="D35" s="23">
        <v>599290775</v>
      </c>
      <c r="E35" s="24">
        <v>-22821252</v>
      </c>
      <c r="F35" s="6">
        <v>-36161344</v>
      </c>
      <c r="G35" s="25">
        <v>-36161344</v>
      </c>
      <c r="H35" s="26">
        <v>714490754</v>
      </c>
      <c r="I35" s="24">
        <v>1</v>
      </c>
      <c r="J35" s="6">
        <v>-1835344326</v>
      </c>
      <c r="K35" s="25">
        <v>-1938037353</v>
      </c>
    </row>
    <row r="36" spans="1:11" ht="12.75">
      <c r="A36" s="22" t="s">
        <v>40</v>
      </c>
      <c r="B36" s="6">
        <v>4602635252</v>
      </c>
      <c r="C36" s="6">
        <v>5618656395</v>
      </c>
      <c r="D36" s="23">
        <v>5852987160</v>
      </c>
      <c r="E36" s="24">
        <v>158412540</v>
      </c>
      <c r="F36" s="6">
        <v>673016826</v>
      </c>
      <c r="G36" s="25">
        <v>673016826</v>
      </c>
      <c r="H36" s="26">
        <v>4296683201</v>
      </c>
      <c r="I36" s="24">
        <v>714483388</v>
      </c>
      <c r="J36" s="6">
        <v>740912526</v>
      </c>
      <c r="K36" s="25">
        <v>784319230</v>
      </c>
    </row>
    <row r="37" spans="1:11" ht="12.75">
      <c r="A37" s="22" t="s">
        <v>41</v>
      </c>
      <c r="B37" s="6">
        <v>668022294</v>
      </c>
      <c r="C37" s="6">
        <v>724871613</v>
      </c>
      <c r="D37" s="23">
        <v>820577730</v>
      </c>
      <c r="E37" s="24">
        <v>0</v>
      </c>
      <c r="F37" s="6">
        <v>0</v>
      </c>
      <c r="G37" s="25">
        <v>0</v>
      </c>
      <c r="H37" s="26">
        <v>986460134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0</v>
      </c>
      <c r="C38" s="6">
        <v>0</v>
      </c>
      <c r="D38" s="23">
        <v>2484093</v>
      </c>
      <c r="E38" s="24">
        <v>0</v>
      </c>
      <c r="F38" s="6">
        <v>0</v>
      </c>
      <c r="G38" s="25">
        <v>0</v>
      </c>
      <c r="H38" s="26">
        <v>386884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4406591865</v>
      </c>
      <c r="C39" s="6">
        <v>5460624530</v>
      </c>
      <c r="D39" s="23">
        <v>5511427372</v>
      </c>
      <c r="E39" s="24">
        <v>0</v>
      </c>
      <c r="F39" s="6">
        <v>0</v>
      </c>
      <c r="G39" s="25">
        <v>0</v>
      </c>
      <c r="H39" s="26">
        <v>3814436713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422144974</v>
      </c>
      <c r="C42" s="6">
        <v>442418631</v>
      </c>
      <c r="D42" s="23">
        <v>770297036</v>
      </c>
      <c r="E42" s="24">
        <v>-12333192</v>
      </c>
      <c r="F42" s="6">
        <v>534648872</v>
      </c>
      <c r="G42" s="25">
        <v>534648872</v>
      </c>
      <c r="H42" s="26">
        <v>221079470</v>
      </c>
      <c r="I42" s="24">
        <v>661671118</v>
      </c>
      <c r="J42" s="6">
        <v>-1025315766</v>
      </c>
      <c r="K42" s="25">
        <v>-1080869819</v>
      </c>
    </row>
    <row r="43" spans="1:11" ht="12.75">
      <c r="A43" s="22" t="s">
        <v>46</v>
      </c>
      <c r="B43" s="6">
        <v>-333721574</v>
      </c>
      <c r="C43" s="6">
        <v>-459056912</v>
      </c>
      <c r="D43" s="23">
        <v>-504286906</v>
      </c>
      <c r="E43" s="24">
        <v>-158412540</v>
      </c>
      <c r="F43" s="6">
        <v>-673016826</v>
      </c>
      <c r="G43" s="25">
        <v>-673016826</v>
      </c>
      <c r="H43" s="26">
        <v>-504982357</v>
      </c>
      <c r="I43" s="24">
        <v>-714483388</v>
      </c>
      <c r="J43" s="6">
        <v>-740912526</v>
      </c>
      <c r="K43" s="25">
        <v>-784319230</v>
      </c>
    </row>
    <row r="44" spans="1:11" ht="12.75">
      <c r="A44" s="22" t="s">
        <v>47</v>
      </c>
      <c r="B44" s="6">
        <v>-3334057</v>
      </c>
      <c r="C44" s="6">
        <v>-726893</v>
      </c>
      <c r="D44" s="23">
        <v>-40129460</v>
      </c>
      <c r="E44" s="24">
        <v>-4967492</v>
      </c>
      <c r="F44" s="6">
        <v>0</v>
      </c>
      <c r="G44" s="25">
        <v>0</v>
      </c>
      <c r="H44" s="26">
        <v>-38010705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170973041</v>
      </c>
      <c r="C45" s="7">
        <v>153607867</v>
      </c>
      <c r="D45" s="69">
        <v>379482537</v>
      </c>
      <c r="E45" s="70">
        <v>-175713224</v>
      </c>
      <c r="F45" s="7">
        <v>-138367954</v>
      </c>
      <c r="G45" s="71">
        <v>-138367954</v>
      </c>
      <c r="H45" s="72">
        <v>-153368316</v>
      </c>
      <c r="I45" s="70">
        <v>-52812270</v>
      </c>
      <c r="J45" s="7">
        <v>-1766228292</v>
      </c>
      <c r="K45" s="71">
        <v>-1865189049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91303104</v>
      </c>
      <c r="C48" s="6">
        <v>153601867</v>
      </c>
      <c r="D48" s="23">
        <v>169121633</v>
      </c>
      <c r="E48" s="24">
        <v>-22821252</v>
      </c>
      <c r="F48" s="6">
        <v>-36161344</v>
      </c>
      <c r="G48" s="25">
        <v>-36161344</v>
      </c>
      <c r="H48" s="26">
        <v>207475830</v>
      </c>
      <c r="I48" s="24">
        <v>1</v>
      </c>
      <c r="J48" s="6">
        <v>-1835344326</v>
      </c>
      <c r="K48" s="25">
        <v>-1938037353</v>
      </c>
    </row>
    <row r="49" spans="1:11" ht="12.75">
      <c r="A49" s="22" t="s">
        <v>51</v>
      </c>
      <c r="B49" s="6">
        <f>+B75</f>
        <v>398540295.793722</v>
      </c>
      <c r="C49" s="6">
        <f aca="true" t="shared" si="6" ref="C49:K49">+C75</f>
        <v>467635006.3772474</v>
      </c>
      <c r="D49" s="23">
        <f t="shared" si="6"/>
        <v>-364276951.80137515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744292887.8111517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-307237191.793722</v>
      </c>
      <c r="C50" s="7">
        <f aca="true" t="shared" si="7" ref="C50:K50">+C48-C49</f>
        <v>-314033139.3772474</v>
      </c>
      <c r="D50" s="69">
        <f t="shared" si="7"/>
        <v>533398584.80137515</v>
      </c>
      <c r="E50" s="70">
        <f t="shared" si="7"/>
        <v>-22821252</v>
      </c>
      <c r="F50" s="7">
        <f t="shared" si="7"/>
        <v>-36161344</v>
      </c>
      <c r="G50" s="71">
        <f t="shared" si="7"/>
        <v>-36161344</v>
      </c>
      <c r="H50" s="72">
        <f t="shared" si="7"/>
        <v>-536817057.81115174</v>
      </c>
      <c r="I50" s="70">
        <f t="shared" si="7"/>
        <v>1</v>
      </c>
      <c r="J50" s="7">
        <f t="shared" si="7"/>
        <v>-1835344326</v>
      </c>
      <c r="K50" s="71">
        <f t="shared" si="7"/>
        <v>-1938037353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1698192476</v>
      </c>
      <c r="C53" s="6">
        <v>1568599255</v>
      </c>
      <c r="D53" s="23">
        <v>4797231506</v>
      </c>
      <c r="E53" s="24">
        <v>158412540</v>
      </c>
      <c r="F53" s="6">
        <v>673016826</v>
      </c>
      <c r="G53" s="25">
        <v>673016826</v>
      </c>
      <c r="H53" s="26">
        <v>2853374814</v>
      </c>
      <c r="I53" s="24">
        <v>714483388</v>
      </c>
      <c r="J53" s="6">
        <v>740912526</v>
      </c>
      <c r="K53" s="25">
        <v>784319230</v>
      </c>
    </row>
    <row r="54" spans="1:11" ht="12.75">
      <c r="A54" s="22" t="s">
        <v>55</v>
      </c>
      <c r="B54" s="6">
        <v>108719932</v>
      </c>
      <c r="C54" s="6">
        <v>240687568</v>
      </c>
      <c r="D54" s="23">
        <v>0</v>
      </c>
      <c r="E54" s="24">
        <v>0</v>
      </c>
      <c r="F54" s="6">
        <v>20000008</v>
      </c>
      <c r="G54" s="25">
        <v>20000008</v>
      </c>
      <c r="H54" s="26">
        <v>192963453</v>
      </c>
      <c r="I54" s="24">
        <v>41089782</v>
      </c>
      <c r="J54" s="6">
        <v>43308630</v>
      </c>
      <c r="K54" s="25">
        <v>45647296</v>
      </c>
    </row>
    <row r="55" spans="1:11" ht="12.75">
      <c r="A55" s="22" t="s">
        <v>56</v>
      </c>
      <c r="B55" s="6">
        <v>0</v>
      </c>
      <c r="C55" s="6">
        <v>0</v>
      </c>
      <c r="D55" s="23">
        <v>2623009</v>
      </c>
      <c r="E55" s="24">
        <v>1500000</v>
      </c>
      <c r="F55" s="6">
        <v>1500001</v>
      </c>
      <c r="G55" s="25">
        <v>1500001</v>
      </c>
      <c r="H55" s="26">
        <v>4351418</v>
      </c>
      <c r="I55" s="24">
        <v>1500001</v>
      </c>
      <c r="J55" s="6">
        <v>1500000</v>
      </c>
      <c r="K55" s="25">
        <v>1000000</v>
      </c>
    </row>
    <row r="56" spans="1:11" ht="12.75">
      <c r="A56" s="22" t="s">
        <v>57</v>
      </c>
      <c r="B56" s="6">
        <v>82678908</v>
      </c>
      <c r="C56" s="6">
        <v>56027364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5500000</v>
      </c>
      <c r="J56" s="6">
        <v>5797000</v>
      </c>
      <c r="K56" s="25">
        <v>6110038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2028000</v>
      </c>
      <c r="I59" s="24">
        <v>2028000</v>
      </c>
      <c r="J59" s="6">
        <v>2137512</v>
      </c>
      <c r="K59" s="25">
        <v>2252938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0.5699517875219169</v>
      </c>
      <c r="C70" s="5">
        <f aca="true" t="shared" si="8" ref="C70:K70">IF(ISERROR(C71/C72),0,(C71/C72))</f>
        <v>0.5379236875936066</v>
      </c>
      <c r="D70" s="5">
        <f t="shared" si="8"/>
        <v>3.054807971110178</v>
      </c>
      <c r="E70" s="5">
        <f t="shared" si="8"/>
        <v>1.1729053094380317</v>
      </c>
      <c r="F70" s="5">
        <f t="shared" si="8"/>
        <v>1.17007651125029</v>
      </c>
      <c r="G70" s="5">
        <f t="shared" si="8"/>
        <v>1.17007651125029</v>
      </c>
      <c r="H70" s="5">
        <f t="shared" si="8"/>
        <v>0.26631301473459623</v>
      </c>
      <c r="I70" s="5">
        <f t="shared" si="8"/>
        <v>1.0153828592914886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55789513</v>
      </c>
      <c r="C71" s="2">
        <f aca="true" t="shared" si="9" ref="C71:K71">+C83</f>
        <v>80332644</v>
      </c>
      <c r="D71" s="2">
        <f t="shared" si="9"/>
        <v>336028831</v>
      </c>
      <c r="E71" s="2">
        <f t="shared" si="9"/>
        <v>124395996</v>
      </c>
      <c r="F71" s="2">
        <f t="shared" si="9"/>
        <v>126104996</v>
      </c>
      <c r="G71" s="2">
        <f t="shared" si="9"/>
        <v>126104996</v>
      </c>
      <c r="H71" s="2">
        <f t="shared" si="9"/>
        <v>42894849</v>
      </c>
      <c r="I71" s="2">
        <f t="shared" si="9"/>
        <v>151223000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97884618</v>
      </c>
      <c r="C72" s="2">
        <f aca="true" t="shared" si="10" ref="C72:K72">+C77</f>
        <v>149338365</v>
      </c>
      <c r="D72" s="2">
        <f t="shared" si="10"/>
        <v>109999985</v>
      </c>
      <c r="E72" s="2">
        <f t="shared" si="10"/>
        <v>106058004</v>
      </c>
      <c r="F72" s="2">
        <f t="shared" si="10"/>
        <v>107775000</v>
      </c>
      <c r="G72" s="2">
        <f t="shared" si="10"/>
        <v>107775000</v>
      </c>
      <c r="H72" s="2">
        <f t="shared" si="10"/>
        <v>161069293</v>
      </c>
      <c r="I72" s="2">
        <f t="shared" si="10"/>
        <v>148932000</v>
      </c>
      <c r="J72" s="2">
        <f t="shared" si="10"/>
        <v>0</v>
      </c>
      <c r="K72" s="2">
        <f t="shared" si="10"/>
        <v>0</v>
      </c>
    </row>
    <row r="73" spans="1:11" ht="12.75" hidden="1">
      <c r="A73" s="2" t="s">
        <v>110</v>
      </c>
      <c r="B73" s="2">
        <f>+B74</f>
        <v>115402719.66666663</v>
      </c>
      <c r="C73" s="2">
        <f aca="true" t="shared" si="11" ref="C73:K73">+(C78+C80+C81+C82)-(B78+B80+B81+B82)</f>
        <v>45975038</v>
      </c>
      <c r="D73" s="2">
        <f t="shared" si="11"/>
        <v>28167326</v>
      </c>
      <c r="E73" s="2">
        <f t="shared" si="11"/>
        <v>-406206476</v>
      </c>
      <c r="F73" s="2">
        <f>+(F78+F80+F81+F82)-(D78+D80+D81+D82)</f>
        <v>-406206476</v>
      </c>
      <c r="G73" s="2">
        <f>+(G78+G80+G81+G82)-(D78+D80+D81+D82)</f>
        <v>-406206476</v>
      </c>
      <c r="H73" s="2">
        <f>+(H78+H80+H81+H82)-(D78+D80+D81+D82)</f>
        <v>70532362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111</v>
      </c>
      <c r="B74" s="2">
        <f>+TREND(C74:E74)</f>
        <v>115402719.66666663</v>
      </c>
      <c r="C74" s="2">
        <f>+C73</f>
        <v>45975038</v>
      </c>
      <c r="D74" s="2">
        <f aca="true" t="shared" si="12" ref="D74:K74">+D73</f>
        <v>28167326</v>
      </c>
      <c r="E74" s="2">
        <f t="shared" si="12"/>
        <v>-406206476</v>
      </c>
      <c r="F74" s="2">
        <f t="shared" si="12"/>
        <v>-406206476</v>
      </c>
      <c r="G74" s="2">
        <f t="shared" si="12"/>
        <v>-406206476</v>
      </c>
      <c r="H74" s="2">
        <f t="shared" si="12"/>
        <v>70532362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112</v>
      </c>
      <c r="B75" s="2">
        <f>+B84-(((B80+B81+B78)*B70)-B79)</f>
        <v>398540295.793722</v>
      </c>
      <c r="C75" s="2">
        <f aca="true" t="shared" si="13" ref="C75:K75">+C84-(((C80+C81+C78)*C70)-C79)</f>
        <v>467635006.3772474</v>
      </c>
      <c r="D75" s="2">
        <f t="shared" si="13"/>
        <v>-364276951.80137515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744292887.8111517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97884618</v>
      </c>
      <c r="C77" s="3">
        <v>149338365</v>
      </c>
      <c r="D77" s="3">
        <v>109999985</v>
      </c>
      <c r="E77" s="3">
        <v>106058004</v>
      </c>
      <c r="F77" s="3">
        <v>107775000</v>
      </c>
      <c r="G77" s="3">
        <v>107775000</v>
      </c>
      <c r="H77" s="3">
        <v>161069293</v>
      </c>
      <c r="I77" s="3">
        <v>148932000</v>
      </c>
      <c r="J77" s="3">
        <v>0</v>
      </c>
      <c r="K77" s="3">
        <v>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587800830</v>
      </c>
      <c r="C79" s="3">
        <v>670991220</v>
      </c>
      <c r="D79" s="3">
        <v>719851878</v>
      </c>
      <c r="E79" s="3">
        <v>0</v>
      </c>
      <c r="F79" s="3">
        <v>0</v>
      </c>
      <c r="G79" s="3">
        <v>0</v>
      </c>
      <c r="H79" s="3">
        <v>871254645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63422613</v>
      </c>
      <c r="C80" s="3">
        <v>268002393</v>
      </c>
      <c r="D80" s="3">
        <v>109151463</v>
      </c>
      <c r="E80" s="3">
        <v>0</v>
      </c>
      <c r="F80" s="3">
        <v>0</v>
      </c>
      <c r="G80" s="3">
        <v>0</v>
      </c>
      <c r="H80" s="3">
        <v>5147294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268641499</v>
      </c>
      <c r="C81" s="3">
        <v>110036757</v>
      </c>
      <c r="D81" s="3">
        <v>297055013</v>
      </c>
      <c r="E81" s="3">
        <v>0</v>
      </c>
      <c r="F81" s="3">
        <v>0</v>
      </c>
      <c r="G81" s="3">
        <v>0</v>
      </c>
      <c r="H81" s="3">
        <v>471591544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55789513</v>
      </c>
      <c r="C83" s="3">
        <v>80332644</v>
      </c>
      <c r="D83" s="3">
        <v>336028831</v>
      </c>
      <c r="E83" s="3">
        <v>124395996</v>
      </c>
      <c r="F83" s="3">
        <v>126104996</v>
      </c>
      <c r="G83" s="3">
        <v>126104996</v>
      </c>
      <c r="H83" s="3">
        <v>42894849</v>
      </c>
      <c r="I83" s="3">
        <v>151223000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156753951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20289091</v>
      </c>
      <c r="C5" s="6">
        <v>25064827</v>
      </c>
      <c r="D5" s="23">
        <v>19654853</v>
      </c>
      <c r="E5" s="24">
        <v>27000000</v>
      </c>
      <c r="F5" s="6">
        <v>26500000</v>
      </c>
      <c r="G5" s="25">
        <v>26500000</v>
      </c>
      <c r="H5" s="26">
        <v>24056427</v>
      </c>
      <c r="I5" s="24">
        <v>28090001</v>
      </c>
      <c r="J5" s="6">
        <v>29775399</v>
      </c>
      <c r="K5" s="25">
        <v>31561924</v>
      </c>
    </row>
    <row r="6" spans="1:11" ht="12.75">
      <c r="A6" s="22" t="s">
        <v>19</v>
      </c>
      <c r="B6" s="6">
        <v>16891991</v>
      </c>
      <c r="C6" s="6">
        <v>20935576</v>
      </c>
      <c r="D6" s="23">
        <v>22942437</v>
      </c>
      <c r="E6" s="24">
        <v>29678402</v>
      </c>
      <c r="F6" s="6">
        <v>27468402</v>
      </c>
      <c r="G6" s="25">
        <v>27468402</v>
      </c>
      <c r="H6" s="26">
        <v>22984085</v>
      </c>
      <c r="I6" s="24">
        <v>32836400</v>
      </c>
      <c r="J6" s="6">
        <v>27820609</v>
      </c>
      <c r="K6" s="25">
        <v>29489846</v>
      </c>
    </row>
    <row r="7" spans="1:11" ht="12.75">
      <c r="A7" s="22" t="s">
        <v>20</v>
      </c>
      <c r="B7" s="6">
        <v>1503913</v>
      </c>
      <c r="C7" s="6">
        <v>2071798</v>
      </c>
      <c r="D7" s="23">
        <v>1797963</v>
      </c>
      <c r="E7" s="24">
        <v>1700000</v>
      </c>
      <c r="F7" s="6">
        <v>1700000</v>
      </c>
      <c r="G7" s="25">
        <v>1700000</v>
      </c>
      <c r="H7" s="26">
        <v>1307931</v>
      </c>
      <c r="I7" s="24">
        <v>1700000</v>
      </c>
      <c r="J7" s="6">
        <v>1802000</v>
      </c>
      <c r="K7" s="25">
        <v>1910120</v>
      </c>
    </row>
    <row r="8" spans="1:11" ht="12.75">
      <c r="A8" s="22" t="s">
        <v>21</v>
      </c>
      <c r="B8" s="6">
        <v>152320425</v>
      </c>
      <c r="C8" s="6">
        <v>185946757</v>
      </c>
      <c r="D8" s="23">
        <v>207814278</v>
      </c>
      <c r="E8" s="24">
        <v>195145389</v>
      </c>
      <c r="F8" s="6">
        <v>188523726</v>
      </c>
      <c r="G8" s="25">
        <v>188523726</v>
      </c>
      <c r="H8" s="26">
        <v>182423931</v>
      </c>
      <c r="I8" s="24">
        <v>210915000</v>
      </c>
      <c r="J8" s="6">
        <v>228371000</v>
      </c>
      <c r="K8" s="25">
        <v>245828000</v>
      </c>
    </row>
    <row r="9" spans="1:11" ht="12.75">
      <c r="A9" s="22" t="s">
        <v>22</v>
      </c>
      <c r="B9" s="6">
        <v>31945239</v>
      </c>
      <c r="C9" s="6">
        <v>39255597</v>
      </c>
      <c r="D9" s="23">
        <v>9950145</v>
      </c>
      <c r="E9" s="24">
        <v>13171399</v>
      </c>
      <c r="F9" s="6">
        <v>14948062</v>
      </c>
      <c r="G9" s="25">
        <v>14948062</v>
      </c>
      <c r="H9" s="26">
        <v>8473427</v>
      </c>
      <c r="I9" s="24">
        <v>15226035</v>
      </c>
      <c r="J9" s="6">
        <v>27335683</v>
      </c>
      <c r="K9" s="25">
        <v>28859925</v>
      </c>
    </row>
    <row r="10" spans="1:11" ht="20.25">
      <c r="A10" s="27" t="s">
        <v>102</v>
      </c>
      <c r="B10" s="28">
        <f>SUM(B5:B9)</f>
        <v>222950659</v>
      </c>
      <c r="C10" s="29">
        <f aca="true" t="shared" si="0" ref="C10:K10">SUM(C5:C9)</f>
        <v>273274555</v>
      </c>
      <c r="D10" s="30">
        <f t="shared" si="0"/>
        <v>262159676</v>
      </c>
      <c r="E10" s="28">
        <f t="shared" si="0"/>
        <v>266695190</v>
      </c>
      <c r="F10" s="29">
        <f t="shared" si="0"/>
        <v>259140190</v>
      </c>
      <c r="G10" s="31">
        <f t="shared" si="0"/>
        <v>259140190</v>
      </c>
      <c r="H10" s="32">
        <f t="shared" si="0"/>
        <v>239245801</v>
      </c>
      <c r="I10" s="28">
        <f t="shared" si="0"/>
        <v>288767436</v>
      </c>
      <c r="J10" s="29">
        <f t="shared" si="0"/>
        <v>315104691</v>
      </c>
      <c r="K10" s="31">
        <f t="shared" si="0"/>
        <v>337649815</v>
      </c>
    </row>
    <row r="11" spans="1:11" ht="12.75">
      <c r="A11" s="22" t="s">
        <v>23</v>
      </c>
      <c r="B11" s="6">
        <v>77443033</v>
      </c>
      <c r="C11" s="6">
        <v>87556240</v>
      </c>
      <c r="D11" s="23">
        <v>99327670</v>
      </c>
      <c r="E11" s="24">
        <v>109373646</v>
      </c>
      <c r="F11" s="6">
        <v>105947107</v>
      </c>
      <c r="G11" s="25">
        <v>105947107</v>
      </c>
      <c r="H11" s="26">
        <v>103612615</v>
      </c>
      <c r="I11" s="24">
        <v>123855157</v>
      </c>
      <c r="J11" s="6">
        <v>135464202</v>
      </c>
      <c r="K11" s="25">
        <v>142867412</v>
      </c>
    </row>
    <row r="12" spans="1:11" ht="12.75">
      <c r="A12" s="22" t="s">
        <v>24</v>
      </c>
      <c r="B12" s="6">
        <v>12906297</v>
      </c>
      <c r="C12" s="6">
        <v>17510164</v>
      </c>
      <c r="D12" s="23">
        <v>15739124</v>
      </c>
      <c r="E12" s="24">
        <v>21926618</v>
      </c>
      <c r="F12" s="6">
        <v>16756624</v>
      </c>
      <c r="G12" s="25">
        <v>16756624</v>
      </c>
      <c r="H12" s="26">
        <v>16186992</v>
      </c>
      <c r="I12" s="24">
        <v>15433577</v>
      </c>
      <c r="J12" s="6">
        <v>16205256</v>
      </c>
      <c r="K12" s="25">
        <v>17015519</v>
      </c>
    </row>
    <row r="13" spans="1:11" ht="12.75">
      <c r="A13" s="22" t="s">
        <v>103</v>
      </c>
      <c r="B13" s="6">
        <v>31712158</v>
      </c>
      <c r="C13" s="6">
        <v>33725925</v>
      </c>
      <c r="D13" s="23">
        <v>35517469</v>
      </c>
      <c r="E13" s="24">
        <v>21697285</v>
      </c>
      <c r="F13" s="6">
        <v>39314841</v>
      </c>
      <c r="G13" s="25">
        <v>39314841</v>
      </c>
      <c r="H13" s="26">
        <v>35256655</v>
      </c>
      <c r="I13" s="24">
        <v>41673731</v>
      </c>
      <c r="J13" s="6">
        <v>43757411</v>
      </c>
      <c r="K13" s="25">
        <v>45945289</v>
      </c>
    </row>
    <row r="14" spans="1:11" ht="12.75">
      <c r="A14" s="22" t="s">
        <v>25</v>
      </c>
      <c r="B14" s="6">
        <v>0</v>
      </c>
      <c r="C14" s="6">
        <v>314156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28793637</v>
      </c>
      <c r="C15" s="6">
        <v>26041822</v>
      </c>
      <c r="D15" s="23">
        <v>31635253</v>
      </c>
      <c r="E15" s="24">
        <v>32340000</v>
      </c>
      <c r="F15" s="6">
        <v>32540000</v>
      </c>
      <c r="G15" s="25">
        <v>32540000</v>
      </c>
      <c r="H15" s="26">
        <v>31570319</v>
      </c>
      <c r="I15" s="24">
        <v>33615000</v>
      </c>
      <c r="J15" s="6">
        <v>35295750</v>
      </c>
      <c r="K15" s="25">
        <v>37060538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-315000</v>
      </c>
      <c r="F16" s="6">
        <v>100000</v>
      </c>
      <c r="G16" s="25">
        <v>100000</v>
      </c>
      <c r="H16" s="26">
        <v>73220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70087353</v>
      </c>
      <c r="C17" s="6">
        <v>91202279</v>
      </c>
      <c r="D17" s="23">
        <v>112505225</v>
      </c>
      <c r="E17" s="24">
        <v>72048038</v>
      </c>
      <c r="F17" s="6">
        <v>64336015</v>
      </c>
      <c r="G17" s="25">
        <v>64336015</v>
      </c>
      <c r="H17" s="26">
        <v>88934360</v>
      </c>
      <c r="I17" s="24">
        <v>97835777</v>
      </c>
      <c r="J17" s="6">
        <v>97637040</v>
      </c>
      <c r="K17" s="25">
        <v>102417188</v>
      </c>
    </row>
    <row r="18" spans="1:11" ht="12.75">
      <c r="A18" s="33" t="s">
        <v>28</v>
      </c>
      <c r="B18" s="34">
        <f>SUM(B11:B17)</f>
        <v>220942478</v>
      </c>
      <c r="C18" s="35">
        <f aca="true" t="shared" si="1" ref="C18:K18">SUM(C11:C17)</f>
        <v>256350586</v>
      </c>
      <c r="D18" s="36">
        <f t="shared" si="1"/>
        <v>294724741</v>
      </c>
      <c r="E18" s="34">
        <f t="shared" si="1"/>
        <v>257070587</v>
      </c>
      <c r="F18" s="35">
        <f t="shared" si="1"/>
        <v>258994587</v>
      </c>
      <c r="G18" s="37">
        <f t="shared" si="1"/>
        <v>258994587</v>
      </c>
      <c r="H18" s="38">
        <f t="shared" si="1"/>
        <v>275634161</v>
      </c>
      <c r="I18" s="34">
        <f t="shared" si="1"/>
        <v>312413242</v>
      </c>
      <c r="J18" s="35">
        <f t="shared" si="1"/>
        <v>328359659</v>
      </c>
      <c r="K18" s="37">
        <f t="shared" si="1"/>
        <v>345305946</v>
      </c>
    </row>
    <row r="19" spans="1:11" ht="12.75">
      <c r="A19" s="33" t="s">
        <v>29</v>
      </c>
      <c r="B19" s="39">
        <f>+B10-B18</f>
        <v>2008181</v>
      </c>
      <c r="C19" s="40">
        <f aca="true" t="shared" si="2" ref="C19:K19">+C10-C18</f>
        <v>16923969</v>
      </c>
      <c r="D19" s="41">
        <f t="shared" si="2"/>
        <v>-32565065</v>
      </c>
      <c r="E19" s="39">
        <f t="shared" si="2"/>
        <v>9624603</v>
      </c>
      <c r="F19" s="40">
        <f t="shared" si="2"/>
        <v>145603</v>
      </c>
      <c r="G19" s="42">
        <f t="shared" si="2"/>
        <v>145603</v>
      </c>
      <c r="H19" s="43">
        <f t="shared" si="2"/>
        <v>-36388360</v>
      </c>
      <c r="I19" s="39">
        <f t="shared" si="2"/>
        <v>-23645806</v>
      </c>
      <c r="J19" s="40">
        <f t="shared" si="2"/>
        <v>-13254968</v>
      </c>
      <c r="K19" s="42">
        <f t="shared" si="2"/>
        <v>-7656131</v>
      </c>
    </row>
    <row r="20" spans="1:11" ht="20.25">
      <c r="A20" s="44" t="s">
        <v>30</v>
      </c>
      <c r="B20" s="45">
        <v>51961753</v>
      </c>
      <c r="C20" s="46">
        <v>75676475</v>
      </c>
      <c r="D20" s="47">
        <v>0</v>
      </c>
      <c r="E20" s="45">
        <v>47786000</v>
      </c>
      <c r="F20" s="46">
        <v>52786000</v>
      </c>
      <c r="G20" s="48">
        <v>52786000</v>
      </c>
      <c r="H20" s="49">
        <v>51875091</v>
      </c>
      <c r="I20" s="45">
        <v>44350000</v>
      </c>
      <c r="J20" s="46">
        <v>46725000</v>
      </c>
      <c r="K20" s="48">
        <v>50141000</v>
      </c>
    </row>
    <row r="21" spans="1:11" ht="12.75">
      <c r="A21" s="22" t="s">
        <v>104</v>
      </c>
      <c r="B21" s="50">
        <v>0</v>
      </c>
      <c r="C21" s="51">
        <v>0</v>
      </c>
      <c r="D21" s="52">
        <v>46554516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53969934</v>
      </c>
      <c r="C22" s="57">
        <f aca="true" t="shared" si="3" ref="C22:K22">SUM(C19:C21)</f>
        <v>92600444</v>
      </c>
      <c r="D22" s="58">
        <f t="shared" si="3"/>
        <v>13989451</v>
      </c>
      <c r="E22" s="56">
        <f t="shared" si="3"/>
        <v>57410603</v>
      </c>
      <c r="F22" s="57">
        <f t="shared" si="3"/>
        <v>52931603</v>
      </c>
      <c r="G22" s="59">
        <f t="shared" si="3"/>
        <v>52931603</v>
      </c>
      <c r="H22" s="60">
        <f t="shared" si="3"/>
        <v>15486731</v>
      </c>
      <c r="I22" s="56">
        <f t="shared" si="3"/>
        <v>20704194</v>
      </c>
      <c r="J22" s="57">
        <f t="shared" si="3"/>
        <v>33470032</v>
      </c>
      <c r="K22" s="59">
        <f t="shared" si="3"/>
        <v>42484869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53969934</v>
      </c>
      <c r="C24" s="40">
        <f aca="true" t="shared" si="4" ref="C24:K24">SUM(C22:C23)</f>
        <v>92600444</v>
      </c>
      <c r="D24" s="41">
        <f t="shared" si="4"/>
        <v>13989451</v>
      </c>
      <c r="E24" s="39">
        <f t="shared" si="4"/>
        <v>57410603</v>
      </c>
      <c r="F24" s="40">
        <f t="shared" si="4"/>
        <v>52931603</v>
      </c>
      <c r="G24" s="42">
        <f t="shared" si="4"/>
        <v>52931603</v>
      </c>
      <c r="H24" s="43">
        <f t="shared" si="4"/>
        <v>15486731</v>
      </c>
      <c r="I24" s="39">
        <f t="shared" si="4"/>
        <v>20704194</v>
      </c>
      <c r="J24" s="40">
        <f t="shared" si="4"/>
        <v>33470032</v>
      </c>
      <c r="K24" s="42">
        <f t="shared" si="4"/>
        <v>42484869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80664366</v>
      </c>
      <c r="C27" s="7">
        <v>75203907</v>
      </c>
      <c r="D27" s="69">
        <v>44474037</v>
      </c>
      <c r="E27" s="70">
        <v>60106650</v>
      </c>
      <c r="F27" s="7">
        <v>55627650</v>
      </c>
      <c r="G27" s="71">
        <v>55627650</v>
      </c>
      <c r="H27" s="72">
        <v>2241909</v>
      </c>
      <c r="I27" s="70">
        <v>69532500</v>
      </c>
      <c r="J27" s="7">
        <v>79235750</v>
      </c>
      <c r="K27" s="71">
        <v>84991200</v>
      </c>
    </row>
    <row r="28" spans="1:11" ht="12.75">
      <c r="A28" s="73" t="s">
        <v>34</v>
      </c>
      <c r="B28" s="6">
        <v>69131137</v>
      </c>
      <c r="C28" s="6">
        <v>67029557</v>
      </c>
      <c r="D28" s="23">
        <v>5590792</v>
      </c>
      <c r="E28" s="24">
        <v>14675200</v>
      </c>
      <c r="F28" s="6">
        <v>50477650</v>
      </c>
      <c r="G28" s="25">
        <v>50477650</v>
      </c>
      <c r="H28" s="26">
        <v>0</v>
      </c>
      <c r="I28" s="24">
        <v>63482500</v>
      </c>
      <c r="J28" s="6">
        <v>73430750</v>
      </c>
      <c r="K28" s="25">
        <v>80550950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200000</v>
      </c>
      <c r="J30" s="6">
        <v>600000</v>
      </c>
      <c r="K30" s="25">
        <v>0</v>
      </c>
    </row>
    <row r="31" spans="1:11" ht="12.75">
      <c r="A31" s="22" t="s">
        <v>36</v>
      </c>
      <c r="B31" s="6">
        <v>11533229</v>
      </c>
      <c r="C31" s="6">
        <v>8174350</v>
      </c>
      <c r="D31" s="23">
        <v>0</v>
      </c>
      <c r="E31" s="24">
        <v>1800000</v>
      </c>
      <c r="F31" s="6">
        <v>1130000</v>
      </c>
      <c r="G31" s="25">
        <v>1130000</v>
      </c>
      <c r="H31" s="26">
        <v>957162</v>
      </c>
      <c r="I31" s="24">
        <v>5850000</v>
      </c>
      <c r="J31" s="6">
        <v>5205000</v>
      </c>
      <c r="K31" s="25">
        <v>4440250</v>
      </c>
    </row>
    <row r="32" spans="1:11" ht="12.75">
      <c r="A32" s="33" t="s">
        <v>37</v>
      </c>
      <c r="B32" s="7">
        <f>SUM(B28:B31)</f>
        <v>80664366</v>
      </c>
      <c r="C32" s="7">
        <f aca="true" t="shared" si="5" ref="C32:K32">SUM(C28:C31)</f>
        <v>75203907</v>
      </c>
      <c r="D32" s="69">
        <f t="shared" si="5"/>
        <v>5590792</v>
      </c>
      <c r="E32" s="70">
        <f t="shared" si="5"/>
        <v>16475200</v>
      </c>
      <c r="F32" s="7">
        <f t="shared" si="5"/>
        <v>51607650</v>
      </c>
      <c r="G32" s="71">
        <f t="shared" si="5"/>
        <v>51607650</v>
      </c>
      <c r="H32" s="72">
        <f t="shared" si="5"/>
        <v>957162</v>
      </c>
      <c r="I32" s="70">
        <f t="shared" si="5"/>
        <v>69532500</v>
      </c>
      <c r="J32" s="7">
        <f t="shared" si="5"/>
        <v>79235750</v>
      </c>
      <c r="K32" s="71">
        <f t="shared" si="5"/>
        <v>84991200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77360473</v>
      </c>
      <c r="C35" s="6">
        <v>120935784</v>
      </c>
      <c r="D35" s="23">
        <v>-1848026</v>
      </c>
      <c r="E35" s="24">
        <v>90964876</v>
      </c>
      <c r="F35" s="6">
        <v>91842790</v>
      </c>
      <c r="G35" s="25">
        <v>91842790</v>
      </c>
      <c r="H35" s="26">
        <v>6584165</v>
      </c>
      <c r="I35" s="24">
        <v>71157205</v>
      </c>
      <c r="J35" s="6">
        <v>74714014</v>
      </c>
      <c r="K35" s="25">
        <v>78448601</v>
      </c>
    </row>
    <row r="36" spans="1:11" ht="12.75">
      <c r="A36" s="22" t="s">
        <v>40</v>
      </c>
      <c r="B36" s="6">
        <v>811528096</v>
      </c>
      <c r="C36" s="6">
        <v>873287576</v>
      </c>
      <c r="D36" s="23">
        <v>38368778</v>
      </c>
      <c r="E36" s="24">
        <v>1062214816</v>
      </c>
      <c r="F36" s="6">
        <v>1058330893</v>
      </c>
      <c r="G36" s="25">
        <v>1058330893</v>
      </c>
      <c r="H36" s="26">
        <v>25477273</v>
      </c>
      <c r="I36" s="24">
        <v>328377852</v>
      </c>
      <c r="J36" s="6">
        <v>363080804</v>
      </c>
      <c r="K36" s="25">
        <v>390899260</v>
      </c>
    </row>
    <row r="37" spans="1:11" ht="12.75">
      <c r="A37" s="22" t="s">
        <v>41</v>
      </c>
      <c r="B37" s="6">
        <v>62623641</v>
      </c>
      <c r="C37" s="6">
        <v>57294202</v>
      </c>
      <c r="D37" s="23">
        <v>9577988</v>
      </c>
      <c r="E37" s="24">
        <v>-3214879</v>
      </c>
      <c r="F37" s="6">
        <v>-4614879</v>
      </c>
      <c r="G37" s="25">
        <v>-4614879</v>
      </c>
      <c r="H37" s="26">
        <v>8438772</v>
      </c>
      <c r="I37" s="24">
        <v>-3114879</v>
      </c>
      <c r="J37" s="6">
        <v>-3270623</v>
      </c>
      <c r="K37" s="25">
        <v>-3434154</v>
      </c>
    </row>
    <row r="38" spans="1:11" ht="12.75">
      <c r="A38" s="22" t="s">
        <v>42</v>
      </c>
      <c r="B38" s="6">
        <v>13796189</v>
      </c>
      <c r="C38" s="6">
        <v>13514835</v>
      </c>
      <c r="D38" s="23">
        <v>2298697</v>
      </c>
      <c r="E38" s="24">
        <v>0</v>
      </c>
      <c r="F38" s="6">
        <v>0</v>
      </c>
      <c r="G38" s="25">
        <v>0</v>
      </c>
      <c r="H38" s="26">
        <v>810058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812468739</v>
      </c>
      <c r="C39" s="6">
        <v>923414323</v>
      </c>
      <c r="D39" s="23">
        <v>10654613</v>
      </c>
      <c r="E39" s="24">
        <v>1098983968</v>
      </c>
      <c r="F39" s="6">
        <v>1101856959</v>
      </c>
      <c r="G39" s="25">
        <v>1101856959</v>
      </c>
      <c r="H39" s="26">
        <v>77799313</v>
      </c>
      <c r="I39" s="24">
        <v>366947379</v>
      </c>
      <c r="J39" s="6">
        <v>403216815</v>
      </c>
      <c r="K39" s="25">
        <v>428368759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91053743</v>
      </c>
      <c r="C42" s="6">
        <v>89042885</v>
      </c>
      <c r="D42" s="23">
        <v>-258940651</v>
      </c>
      <c r="E42" s="24">
        <v>-271720427</v>
      </c>
      <c r="F42" s="6">
        <v>-255611871</v>
      </c>
      <c r="G42" s="25">
        <v>-255611871</v>
      </c>
      <c r="H42" s="26">
        <v>-242571678</v>
      </c>
      <c r="I42" s="24">
        <v>-262409104</v>
      </c>
      <c r="J42" s="6">
        <v>-275855320</v>
      </c>
      <c r="K42" s="25">
        <v>-290176383</v>
      </c>
    </row>
    <row r="43" spans="1:11" ht="12.75">
      <c r="A43" s="22" t="s">
        <v>46</v>
      </c>
      <c r="B43" s="6">
        <v>-80664366</v>
      </c>
      <c r="C43" s="6">
        <v>-76256179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-560014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28912508</v>
      </c>
      <c r="C45" s="7">
        <v>41112807</v>
      </c>
      <c r="D45" s="69">
        <v>-258940651</v>
      </c>
      <c r="E45" s="70">
        <v>-211335445</v>
      </c>
      <c r="F45" s="7">
        <v>-200817146</v>
      </c>
      <c r="G45" s="71">
        <v>-200817146</v>
      </c>
      <c r="H45" s="72">
        <v>-243249215</v>
      </c>
      <c r="I45" s="70">
        <v>-207720071</v>
      </c>
      <c r="J45" s="7">
        <v>-218432886</v>
      </c>
      <c r="K45" s="71">
        <v>-229883941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31978696</v>
      </c>
      <c r="C48" s="6">
        <v>44202308</v>
      </c>
      <c r="D48" s="23">
        <v>-25532396</v>
      </c>
      <c r="E48" s="24">
        <v>60384982</v>
      </c>
      <c r="F48" s="6">
        <v>54794725</v>
      </c>
      <c r="G48" s="25">
        <v>54794725</v>
      </c>
      <c r="H48" s="26">
        <v>-8696258</v>
      </c>
      <c r="I48" s="24">
        <v>54689033</v>
      </c>
      <c r="J48" s="6">
        <v>57422434</v>
      </c>
      <c r="K48" s="25">
        <v>60292442</v>
      </c>
    </row>
    <row r="49" spans="1:11" ht="12.75">
      <c r="A49" s="22" t="s">
        <v>51</v>
      </c>
      <c r="B49" s="6">
        <f>+B75</f>
        <v>47960088.13727678</v>
      </c>
      <c r="C49" s="6">
        <f aca="true" t="shared" si="6" ref="C49:K49">+C75</f>
        <v>1175413.7159706801</v>
      </c>
      <c r="D49" s="23">
        <f t="shared" si="6"/>
        <v>9577988</v>
      </c>
      <c r="E49" s="24">
        <f t="shared" si="6"/>
        <v>-3214879</v>
      </c>
      <c r="F49" s="6">
        <f t="shared" si="6"/>
        <v>-4614879</v>
      </c>
      <c r="G49" s="25">
        <f t="shared" si="6"/>
        <v>-4614879</v>
      </c>
      <c r="H49" s="26">
        <f t="shared" si="6"/>
        <v>8438772</v>
      </c>
      <c r="I49" s="24">
        <f t="shared" si="6"/>
        <v>-3114879</v>
      </c>
      <c r="J49" s="6">
        <f t="shared" si="6"/>
        <v>-3270623</v>
      </c>
      <c r="K49" s="25">
        <f t="shared" si="6"/>
        <v>-3434154</v>
      </c>
    </row>
    <row r="50" spans="1:11" ht="12.75">
      <c r="A50" s="33" t="s">
        <v>52</v>
      </c>
      <c r="B50" s="7">
        <f>+B48-B49</f>
        <v>-15981392.137276784</v>
      </c>
      <c r="C50" s="7">
        <f aca="true" t="shared" si="7" ref="C50:K50">+C48-C49</f>
        <v>43026894.28402932</v>
      </c>
      <c r="D50" s="69">
        <f t="shared" si="7"/>
        <v>-35110384</v>
      </c>
      <c r="E50" s="70">
        <f t="shared" si="7"/>
        <v>63599861</v>
      </c>
      <c r="F50" s="7">
        <f t="shared" si="7"/>
        <v>59409604</v>
      </c>
      <c r="G50" s="71">
        <f t="shared" si="7"/>
        <v>59409604</v>
      </c>
      <c r="H50" s="72">
        <f t="shared" si="7"/>
        <v>-17135030</v>
      </c>
      <c r="I50" s="70">
        <f t="shared" si="7"/>
        <v>57803912</v>
      </c>
      <c r="J50" s="7">
        <f t="shared" si="7"/>
        <v>60693057</v>
      </c>
      <c r="K50" s="71">
        <f t="shared" si="7"/>
        <v>63726596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791063098</v>
      </c>
      <c r="C53" s="6">
        <v>856998695</v>
      </c>
      <c r="D53" s="23">
        <v>22745739</v>
      </c>
      <c r="E53" s="24">
        <v>1062214816</v>
      </c>
      <c r="F53" s="6">
        <v>1058330893</v>
      </c>
      <c r="G53" s="25">
        <v>1058330893</v>
      </c>
      <c r="H53" s="26">
        <v>-9226192</v>
      </c>
      <c r="I53" s="24">
        <v>328377852</v>
      </c>
      <c r="J53" s="6">
        <v>363080804</v>
      </c>
      <c r="K53" s="25">
        <v>390899260</v>
      </c>
    </row>
    <row r="54" spans="1:11" ht="12.75">
      <c r="A54" s="22" t="s">
        <v>55</v>
      </c>
      <c r="B54" s="6">
        <v>31712158</v>
      </c>
      <c r="C54" s="6">
        <v>33725925</v>
      </c>
      <c r="D54" s="23">
        <v>0</v>
      </c>
      <c r="E54" s="24">
        <v>21697285</v>
      </c>
      <c r="F54" s="6">
        <v>39314841</v>
      </c>
      <c r="G54" s="25">
        <v>39314841</v>
      </c>
      <c r="H54" s="26">
        <v>35256655</v>
      </c>
      <c r="I54" s="24">
        <v>41673731</v>
      </c>
      <c r="J54" s="6">
        <v>43757411</v>
      </c>
      <c r="K54" s="25">
        <v>45945289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5749000</v>
      </c>
      <c r="F55" s="6">
        <v>16716000</v>
      </c>
      <c r="G55" s="25">
        <v>16716000</v>
      </c>
      <c r="H55" s="26">
        <v>499221</v>
      </c>
      <c r="I55" s="24">
        <v>12105617</v>
      </c>
      <c r="J55" s="6">
        <v>54788750</v>
      </c>
      <c r="K55" s="25">
        <v>57533950</v>
      </c>
    </row>
    <row r="56" spans="1:11" ht="12.75">
      <c r="A56" s="22" t="s">
        <v>57</v>
      </c>
      <c r="B56" s="6">
        <v>5525442</v>
      </c>
      <c r="C56" s="6">
        <v>5440727</v>
      </c>
      <c r="D56" s="23">
        <v>2606651</v>
      </c>
      <c r="E56" s="24">
        <v>4940000</v>
      </c>
      <c r="F56" s="6">
        <v>3280000</v>
      </c>
      <c r="G56" s="25">
        <v>3280000</v>
      </c>
      <c r="H56" s="26">
        <v>1852804</v>
      </c>
      <c r="I56" s="24">
        <v>3357817</v>
      </c>
      <c r="J56" s="6">
        <v>3525708</v>
      </c>
      <c r="K56" s="25">
        <v>3701993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50</v>
      </c>
      <c r="C59" s="6">
        <v>50</v>
      </c>
      <c r="D59" s="23">
        <v>50</v>
      </c>
      <c r="E59" s="24">
        <v>50</v>
      </c>
      <c r="F59" s="6">
        <v>50</v>
      </c>
      <c r="G59" s="25">
        <v>50</v>
      </c>
      <c r="H59" s="26">
        <v>50</v>
      </c>
      <c r="I59" s="24">
        <v>50</v>
      </c>
      <c r="J59" s="6">
        <v>50</v>
      </c>
      <c r="K59" s="25">
        <v>50</v>
      </c>
    </row>
    <row r="60" spans="1:11" ht="12.75">
      <c r="A60" s="90" t="s">
        <v>60</v>
      </c>
      <c r="B60" s="6">
        <v>15000000</v>
      </c>
      <c r="C60" s="6">
        <v>15000000</v>
      </c>
      <c r="D60" s="23">
        <v>25151231</v>
      </c>
      <c r="E60" s="24">
        <v>15000000</v>
      </c>
      <c r="F60" s="6">
        <v>15000000</v>
      </c>
      <c r="G60" s="25">
        <v>15000000</v>
      </c>
      <c r="H60" s="26">
        <v>15000000</v>
      </c>
      <c r="I60" s="24">
        <v>15000000</v>
      </c>
      <c r="J60" s="6">
        <v>15000000</v>
      </c>
      <c r="K60" s="25">
        <v>15000000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0.44160248260221624</v>
      </c>
      <c r="C70" s="5">
        <f aca="true" t="shared" si="8" ref="C70:K70">IF(ISERROR(C71/C72),0,(C71/C72))</f>
        <v>0.6409488788426672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30391388</v>
      </c>
      <c r="C71" s="2">
        <f aca="true" t="shared" si="9" ref="C71:K71">+C83</f>
        <v>53387551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68820691</v>
      </c>
      <c r="C72" s="2">
        <f aca="true" t="shared" si="10" ref="C72:K72">+C77</f>
        <v>83294554</v>
      </c>
      <c r="D72" s="2">
        <f t="shared" si="10"/>
        <v>52024858</v>
      </c>
      <c r="E72" s="2">
        <f t="shared" si="10"/>
        <v>69232981</v>
      </c>
      <c r="F72" s="2">
        <f t="shared" si="10"/>
        <v>68299644</v>
      </c>
      <c r="G72" s="2">
        <f t="shared" si="10"/>
        <v>68299644</v>
      </c>
      <c r="H72" s="2">
        <f t="shared" si="10"/>
        <v>54227024</v>
      </c>
      <c r="I72" s="2">
        <f t="shared" si="10"/>
        <v>75535616</v>
      </c>
      <c r="J72" s="2">
        <f t="shared" si="10"/>
        <v>84264716</v>
      </c>
      <c r="K72" s="2">
        <f t="shared" si="10"/>
        <v>89204701</v>
      </c>
    </row>
    <row r="73" spans="1:11" ht="12.75" hidden="1">
      <c r="A73" s="2" t="s">
        <v>110</v>
      </c>
      <c r="B73" s="2">
        <f>+B74</f>
        <v>6872980.33333333</v>
      </c>
      <c r="C73" s="2">
        <f aca="true" t="shared" si="11" ref="C73:K73">+(C78+C80+C81+C82)-(B78+B80+B81+B82)</f>
        <v>31330980</v>
      </c>
      <c r="D73" s="2">
        <f t="shared" si="11"/>
        <v>-53593648</v>
      </c>
      <c r="E73" s="2">
        <f t="shared" si="11"/>
        <v>8229722</v>
      </c>
      <c r="F73" s="2">
        <f>+(F78+F80+F81+F82)-(D78+D80+D81+D82)</f>
        <v>14697893</v>
      </c>
      <c r="G73" s="2">
        <f>+(G78+G80+G81+G82)-(D78+D80+D81+D82)</f>
        <v>14697893</v>
      </c>
      <c r="H73" s="2">
        <f>+(H78+H80+H81+H82)-(D78+D80+D81+D82)</f>
        <v>-8139778</v>
      </c>
      <c r="I73" s="2">
        <f>+(I78+I80+I81+I82)-(E78+E80+E81+E82)</f>
        <v>-14111722</v>
      </c>
      <c r="J73" s="2">
        <f t="shared" si="11"/>
        <v>823408</v>
      </c>
      <c r="K73" s="2">
        <f t="shared" si="11"/>
        <v>864579</v>
      </c>
    </row>
    <row r="74" spans="1:11" ht="12.75" hidden="1">
      <c r="A74" s="2" t="s">
        <v>111</v>
      </c>
      <c r="B74" s="2">
        <f>+TREND(C74:E74)</f>
        <v>6872980.33333333</v>
      </c>
      <c r="C74" s="2">
        <f>+C73</f>
        <v>31330980</v>
      </c>
      <c r="D74" s="2">
        <f aca="true" t="shared" si="12" ref="D74:K74">+D73</f>
        <v>-53593648</v>
      </c>
      <c r="E74" s="2">
        <f t="shared" si="12"/>
        <v>8229722</v>
      </c>
      <c r="F74" s="2">
        <f t="shared" si="12"/>
        <v>14697893</v>
      </c>
      <c r="G74" s="2">
        <f t="shared" si="12"/>
        <v>14697893</v>
      </c>
      <c r="H74" s="2">
        <f t="shared" si="12"/>
        <v>-8139778</v>
      </c>
      <c r="I74" s="2">
        <f t="shared" si="12"/>
        <v>-14111722</v>
      </c>
      <c r="J74" s="2">
        <f t="shared" si="12"/>
        <v>823408</v>
      </c>
      <c r="K74" s="2">
        <f t="shared" si="12"/>
        <v>864579</v>
      </c>
    </row>
    <row r="75" spans="1:11" ht="12.75" hidden="1">
      <c r="A75" s="2" t="s">
        <v>112</v>
      </c>
      <c r="B75" s="2">
        <f>+B84-(((B80+B81+B78)*B70)-B79)</f>
        <v>47960088.13727678</v>
      </c>
      <c r="C75" s="2">
        <f aca="true" t="shared" si="13" ref="C75:K75">+C84-(((C80+C81+C78)*C70)-C79)</f>
        <v>1175413.7159706801</v>
      </c>
      <c r="D75" s="2">
        <f t="shared" si="13"/>
        <v>9577988</v>
      </c>
      <c r="E75" s="2">
        <f t="shared" si="13"/>
        <v>-3214879</v>
      </c>
      <c r="F75" s="2">
        <f t="shared" si="13"/>
        <v>-4614879</v>
      </c>
      <c r="G75" s="2">
        <f t="shared" si="13"/>
        <v>-4614879</v>
      </c>
      <c r="H75" s="2">
        <f t="shared" si="13"/>
        <v>8438772</v>
      </c>
      <c r="I75" s="2">
        <f t="shared" si="13"/>
        <v>-3114879</v>
      </c>
      <c r="J75" s="2">
        <f t="shared" si="13"/>
        <v>-3270623</v>
      </c>
      <c r="K75" s="2">
        <f t="shared" si="13"/>
        <v>-3434154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68820691</v>
      </c>
      <c r="C77" s="3">
        <v>83294554</v>
      </c>
      <c r="D77" s="3">
        <v>52024858</v>
      </c>
      <c r="E77" s="3">
        <v>69232981</v>
      </c>
      <c r="F77" s="3">
        <v>68299644</v>
      </c>
      <c r="G77" s="3">
        <v>68299644</v>
      </c>
      <c r="H77" s="3">
        <v>54227024</v>
      </c>
      <c r="I77" s="3">
        <v>75535616</v>
      </c>
      <c r="J77" s="3">
        <v>84264716</v>
      </c>
      <c r="K77" s="3">
        <v>89204701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56080245</v>
      </c>
      <c r="C79" s="3">
        <v>49851520</v>
      </c>
      <c r="D79" s="3">
        <v>9577988</v>
      </c>
      <c r="E79" s="3">
        <v>-3214879</v>
      </c>
      <c r="F79" s="3">
        <v>-4614879</v>
      </c>
      <c r="G79" s="3">
        <v>-4614879</v>
      </c>
      <c r="H79" s="3">
        <v>8438772</v>
      </c>
      <c r="I79" s="3">
        <v>-3114879</v>
      </c>
      <c r="J79" s="3">
        <v>-3270623</v>
      </c>
      <c r="K79" s="3">
        <v>-3434154</v>
      </c>
    </row>
    <row r="80" spans="1:11" ht="13.5" hidden="1">
      <c r="A80" s="1" t="s">
        <v>69</v>
      </c>
      <c r="B80" s="3">
        <v>4522879</v>
      </c>
      <c r="C80" s="3">
        <v>8258125</v>
      </c>
      <c r="D80" s="3">
        <v>16845299</v>
      </c>
      <c r="E80" s="3">
        <v>29922851</v>
      </c>
      <c r="F80" s="3">
        <v>35379536</v>
      </c>
      <c r="G80" s="3">
        <v>35379536</v>
      </c>
      <c r="H80" s="3">
        <v>5476246</v>
      </c>
      <c r="I80" s="3">
        <v>15456686</v>
      </c>
      <c r="J80" s="3">
        <v>16229520</v>
      </c>
      <c r="K80" s="3">
        <v>17040996</v>
      </c>
    </row>
    <row r="81" spans="1:11" ht="13.5" hidden="1">
      <c r="A81" s="1" t="s">
        <v>70</v>
      </c>
      <c r="B81" s="3">
        <v>13865054</v>
      </c>
      <c r="C81" s="3">
        <v>67685695</v>
      </c>
      <c r="D81" s="3">
        <v>5504873</v>
      </c>
      <c r="E81" s="3">
        <v>657043</v>
      </c>
      <c r="F81" s="3">
        <v>1668529</v>
      </c>
      <c r="G81" s="3">
        <v>1668529</v>
      </c>
      <c r="H81" s="3">
        <v>8734148</v>
      </c>
      <c r="I81" s="3">
        <v>1011486</v>
      </c>
      <c r="J81" s="3">
        <v>1062060</v>
      </c>
      <c r="K81" s="3">
        <v>1115163</v>
      </c>
    </row>
    <row r="82" spans="1:11" ht="13.5" hidden="1">
      <c r="A82" s="1" t="s">
        <v>71</v>
      </c>
      <c r="B82" s="3">
        <v>26224907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30391388</v>
      </c>
      <c r="C83" s="3">
        <v>53387551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10850493</v>
      </c>
      <c r="C5" s="6">
        <v>13663497</v>
      </c>
      <c r="D5" s="23">
        <v>16158013</v>
      </c>
      <c r="E5" s="24">
        <v>14480287</v>
      </c>
      <c r="F5" s="6">
        <v>14480287</v>
      </c>
      <c r="G5" s="25">
        <v>14480287</v>
      </c>
      <c r="H5" s="26">
        <v>14578846</v>
      </c>
      <c r="I5" s="24">
        <v>15291183</v>
      </c>
      <c r="J5" s="6">
        <v>16116908</v>
      </c>
      <c r="K5" s="25">
        <v>16987220</v>
      </c>
    </row>
    <row r="6" spans="1:11" ht="12.75">
      <c r="A6" s="22" t="s">
        <v>19</v>
      </c>
      <c r="B6" s="6">
        <v>6090468</v>
      </c>
      <c r="C6" s="6">
        <v>8959701</v>
      </c>
      <c r="D6" s="23">
        <v>9755315</v>
      </c>
      <c r="E6" s="24">
        <v>10869361</v>
      </c>
      <c r="F6" s="6">
        <v>10869361</v>
      </c>
      <c r="G6" s="25">
        <v>10869361</v>
      </c>
      <c r="H6" s="26">
        <v>9790658</v>
      </c>
      <c r="I6" s="24">
        <v>11512854</v>
      </c>
      <c r="J6" s="6">
        <v>12189895</v>
      </c>
      <c r="K6" s="25">
        <v>12505499</v>
      </c>
    </row>
    <row r="7" spans="1:11" ht="12.75">
      <c r="A7" s="22" t="s">
        <v>20</v>
      </c>
      <c r="B7" s="6">
        <v>2100559</v>
      </c>
      <c r="C7" s="6">
        <v>2422612</v>
      </c>
      <c r="D7" s="23">
        <v>0</v>
      </c>
      <c r="E7" s="24">
        <v>0</v>
      </c>
      <c r="F7" s="6">
        <v>0</v>
      </c>
      <c r="G7" s="25">
        <v>0</v>
      </c>
      <c r="H7" s="26">
        <v>0</v>
      </c>
      <c r="I7" s="24">
        <v>2112000</v>
      </c>
      <c r="J7" s="6">
        <v>2226048</v>
      </c>
      <c r="K7" s="25">
        <v>2346255</v>
      </c>
    </row>
    <row r="8" spans="1:11" ht="12.75">
      <c r="A8" s="22" t="s">
        <v>21</v>
      </c>
      <c r="B8" s="6">
        <v>109080659</v>
      </c>
      <c r="C8" s="6">
        <v>125148401</v>
      </c>
      <c r="D8" s="23">
        <v>129423229</v>
      </c>
      <c r="E8" s="24">
        <v>133412650</v>
      </c>
      <c r="F8" s="6">
        <v>133412650</v>
      </c>
      <c r="G8" s="25">
        <v>133412650</v>
      </c>
      <c r="H8" s="26">
        <v>134056602</v>
      </c>
      <c r="I8" s="24">
        <v>147905550</v>
      </c>
      <c r="J8" s="6">
        <v>155065500</v>
      </c>
      <c r="K8" s="25">
        <v>164248400</v>
      </c>
    </row>
    <row r="9" spans="1:11" ht="12.75">
      <c r="A9" s="22" t="s">
        <v>22</v>
      </c>
      <c r="B9" s="6">
        <v>15627302</v>
      </c>
      <c r="C9" s="6">
        <v>40342669</v>
      </c>
      <c r="D9" s="23">
        <v>9565276</v>
      </c>
      <c r="E9" s="24">
        <v>41264335</v>
      </c>
      <c r="F9" s="6">
        <v>55016323</v>
      </c>
      <c r="G9" s="25">
        <v>55016323</v>
      </c>
      <c r="H9" s="26">
        <v>8546439</v>
      </c>
      <c r="I9" s="24">
        <v>50774786</v>
      </c>
      <c r="J9" s="6">
        <v>40491346</v>
      </c>
      <c r="K9" s="25">
        <v>39381942</v>
      </c>
    </row>
    <row r="10" spans="1:11" ht="20.25">
      <c r="A10" s="27" t="s">
        <v>102</v>
      </c>
      <c r="B10" s="28">
        <f>SUM(B5:B9)</f>
        <v>143749481</v>
      </c>
      <c r="C10" s="29">
        <f aca="true" t="shared" si="0" ref="C10:K10">SUM(C5:C9)</f>
        <v>190536880</v>
      </c>
      <c r="D10" s="30">
        <f t="shared" si="0"/>
        <v>164901833</v>
      </c>
      <c r="E10" s="28">
        <f t="shared" si="0"/>
        <v>200026633</v>
      </c>
      <c r="F10" s="29">
        <f t="shared" si="0"/>
        <v>213778621</v>
      </c>
      <c r="G10" s="31">
        <f t="shared" si="0"/>
        <v>213778621</v>
      </c>
      <c r="H10" s="32">
        <f t="shared" si="0"/>
        <v>166972545</v>
      </c>
      <c r="I10" s="28">
        <f t="shared" si="0"/>
        <v>227596373</v>
      </c>
      <c r="J10" s="29">
        <f t="shared" si="0"/>
        <v>226089697</v>
      </c>
      <c r="K10" s="31">
        <f t="shared" si="0"/>
        <v>235469316</v>
      </c>
    </row>
    <row r="11" spans="1:11" ht="12.75">
      <c r="A11" s="22" t="s">
        <v>23</v>
      </c>
      <c r="B11" s="6">
        <v>62456161</v>
      </c>
      <c r="C11" s="6">
        <v>66931271</v>
      </c>
      <c r="D11" s="23">
        <v>65955025</v>
      </c>
      <c r="E11" s="24">
        <v>84760535</v>
      </c>
      <c r="F11" s="6">
        <v>84772673</v>
      </c>
      <c r="G11" s="25">
        <v>84772673</v>
      </c>
      <c r="H11" s="26">
        <v>78988929</v>
      </c>
      <c r="I11" s="24">
        <v>93985993</v>
      </c>
      <c r="J11" s="6">
        <v>100518701</v>
      </c>
      <c r="K11" s="25">
        <v>107292386</v>
      </c>
    </row>
    <row r="12" spans="1:11" ht="12.75">
      <c r="A12" s="22" t="s">
        <v>24</v>
      </c>
      <c r="B12" s="6">
        <v>8659340</v>
      </c>
      <c r="C12" s="6">
        <v>10568433</v>
      </c>
      <c r="D12" s="23">
        <v>12031429</v>
      </c>
      <c r="E12" s="24">
        <v>12865286</v>
      </c>
      <c r="F12" s="6">
        <v>12865286</v>
      </c>
      <c r="G12" s="25">
        <v>12865286</v>
      </c>
      <c r="H12" s="26">
        <v>12328370</v>
      </c>
      <c r="I12" s="24">
        <v>14127295</v>
      </c>
      <c r="J12" s="6">
        <v>15087868</v>
      </c>
      <c r="K12" s="25">
        <v>16144020</v>
      </c>
    </row>
    <row r="13" spans="1:11" ht="12.75">
      <c r="A13" s="22" t="s">
        <v>103</v>
      </c>
      <c r="B13" s="6">
        <v>7569281</v>
      </c>
      <c r="C13" s="6">
        <v>8529313</v>
      </c>
      <c r="D13" s="23">
        <v>7861223</v>
      </c>
      <c r="E13" s="24">
        <v>8148576</v>
      </c>
      <c r="F13" s="6">
        <v>8148576</v>
      </c>
      <c r="G13" s="25">
        <v>8148576</v>
      </c>
      <c r="H13" s="26">
        <v>8931839</v>
      </c>
      <c r="I13" s="24">
        <v>8659942</v>
      </c>
      <c r="J13" s="6">
        <v>9179528</v>
      </c>
      <c r="K13" s="25">
        <v>9583290</v>
      </c>
    </row>
    <row r="14" spans="1:11" ht="12.75">
      <c r="A14" s="22" t="s">
        <v>25</v>
      </c>
      <c r="B14" s="6">
        <v>0</v>
      </c>
      <c r="C14" s="6">
        <v>0</v>
      </c>
      <c r="D14" s="23">
        <v>1191477</v>
      </c>
      <c r="E14" s="24">
        <v>1184232</v>
      </c>
      <c r="F14" s="6">
        <v>1184232</v>
      </c>
      <c r="G14" s="25">
        <v>1184232</v>
      </c>
      <c r="H14" s="26">
        <v>1154598</v>
      </c>
      <c r="I14" s="24">
        <v>1255286</v>
      </c>
      <c r="J14" s="6">
        <v>1330603</v>
      </c>
      <c r="K14" s="25">
        <v>1402456</v>
      </c>
    </row>
    <row r="15" spans="1:11" ht="12.75">
      <c r="A15" s="22" t="s">
        <v>26</v>
      </c>
      <c r="B15" s="6">
        <v>7775854</v>
      </c>
      <c r="C15" s="6">
        <v>7502657</v>
      </c>
      <c r="D15" s="23">
        <v>12472778</v>
      </c>
      <c r="E15" s="24">
        <v>11383659</v>
      </c>
      <c r="F15" s="6">
        <v>12383659</v>
      </c>
      <c r="G15" s="25">
        <v>12383659</v>
      </c>
      <c r="H15" s="26">
        <v>13882073</v>
      </c>
      <c r="I15" s="24">
        <v>13126679</v>
      </c>
      <c r="J15" s="6">
        <v>13914278</v>
      </c>
      <c r="K15" s="25">
        <v>14230160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76656179</v>
      </c>
      <c r="C17" s="6">
        <v>68738458</v>
      </c>
      <c r="D17" s="23">
        <v>61686807</v>
      </c>
      <c r="E17" s="24">
        <v>64015610</v>
      </c>
      <c r="F17" s="6">
        <v>83806424</v>
      </c>
      <c r="G17" s="25">
        <v>83806424</v>
      </c>
      <c r="H17" s="26">
        <v>75888914</v>
      </c>
      <c r="I17" s="24">
        <v>74393367</v>
      </c>
      <c r="J17" s="6">
        <v>73315934</v>
      </c>
      <c r="K17" s="25">
        <v>76167612</v>
      </c>
    </row>
    <row r="18" spans="1:11" ht="12.75">
      <c r="A18" s="33" t="s">
        <v>28</v>
      </c>
      <c r="B18" s="34">
        <f>SUM(B11:B17)</f>
        <v>163116815</v>
      </c>
      <c r="C18" s="35">
        <f aca="true" t="shared" si="1" ref="C18:K18">SUM(C11:C17)</f>
        <v>162270132</v>
      </c>
      <c r="D18" s="36">
        <f t="shared" si="1"/>
        <v>161198739</v>
      </c>
      <c r="E18" s="34">
        <f t="shared" si="1"/>
        <v>182357898</v>
      </c>
      <c r="F18" s="35">
        <f t="shared" si="1"/>
        <v>203160850</v>
      </c>
      <c r="G18" s="37">
        <f t="shared" si="1"/>
        <v>203160850</v>
      </c>
      <c r="H18" s="38">
        <f t="shared" si="1"/>
        <v>191174723</v>
      </c>
      <c r="I18" s="34">
        <f t="shared" si="1"/>
        <v>205548562</v>
      </c>
      <c r="J18" s="35">
        <f t="shared" si="1"/>
        <v>213346912</v>
      </c>
      <c r="K18" s="37">
        <f t="shared" si="1"/>
        <v>224819924</v>
      </c>
    </row>
    <row r="19" spans="1:11" ht="12.75">
      <c r="A19" s="33" t="s">
        <v>29</v>
      </c>
      <c r="B19" s="39">
        <f>+B10-B18</f>
        <v>-19367334</v>
      </c>
      <c r="C19" s="40">
        <f aca="true" t="shared" si="2" ref="C19:K19">+C10-C18</f>
        <v>28266748</v>
      </c>
      <c r="D19" s="41">
        <f t="shared" si="2"/>
        <v>3703094</v>
      </c>
      <c r="E19" s="39">
        <f t="shared" si="2"/>
        <v>17668735</v>
      </c>
      <c r="F19" s="40">
        <f t="shared" si="2"/>
        <v>10617771</v>
      </c>
      <c r="G19" s="42">
        <f t="shared" si="2"/>
        <v>10617771</v>
      </c>
      <c r="H19" s="43">
        <f t="shared" si="2"/>
        <v>-24202178</v>
      </c>
      <c r="I19" s="39">
        <f t="shared" si="2"/>
        <v>22047811</v>
      </c>
      <c r="J19" s="40">
        <f t="shared" si="2"/>
        <v>12742785</v>
      </c>
      <c r="K19" s="42">
        <f t="shared" si="2"/>
        <v>10649392</v>
      </c>
    </row>
    <row r="20" spans="1:11" ht="20.25">
      <c r="A20" s="44" t="s">
        <v>30</v>
      </c>
      <c r="B20" s="45">
        <v>31641896</v>
      </c>
      <c r="C20" s="46">
        <v>27772106</v>
      </c>
      <c r="D20" s="47">
        <v>1000000</v>
      </c>
      <c r="E20" s="45">
        <v>32768329</v>
      </c>
      <c r="F20" s="46">
        <v>46768329</v>
      </c>
      <c r="G20" s="48">
        <v>46768329</v>
      </c>
      <c r="H20" s="49">
        <v>43126493</v>
      </c>
      <c r="I20" s="45">
        <v>33393460</v>
      </c>
      <c r="J20" s="46">
        <v>35121500</v>
      </c>
      <c r="K20" s="48">
        <v>37608600</v>
      </c>
    </row>
    <row r="21" spans="1:11" ht="12.75">
      <c r="A21" s="22" t="s">
        <v>104</v>
      </c>
      <c r="B21" s="50">
        <v>0</v>
      </c>
      <c r="C21" s="51">
        <v>0</v>
      </c>
      <c r="D21" s="52">
        <v>37528698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12274562</v>
      </c>
      <c r="C22" s="57">
        <f aca="true" t="shared" si="3" ref="C22:K22">SUM(C19:C21)</f>
        <v>56038854</v>
      </c>
      <c r="D22" s="58">
        <f t="shared" si="3"/>
        <v>42231792</v>
      </c>
      <c r="E22" s="56">
        <f t="shared" si="3"/>
        <v>50437064</v>
      </c>
      <c r="F22" s="57">
        <f t="shared" si="3"/>
        <v>57386100</v>
      </c>
      <c r="G22" s="59">
        <f t="shared" si="3"/>
        <v>57386100</v>
      </c>
      <c r="H22" s="60">
        <f t="shared" si="3"/>
        <v>18924315</v>
      </c>
      <c r="I22" s="56">
        <f t="shared" si="3"/>
        <v>55441271</v>
      </c>
      <c r="J22" s="57">
        <f t="shared" si="3"/>
        <v>47864285</v>
      </c>
      <c r="K22" s="59">
        <f t="shared" si="3"/>
        <v>48257992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12274562</v>
      </c>
      <c r="C24" s="40">
        <f aca="true" t="shared" si="4" ref="C24:K24">SUM(C22:C23)</f>
        <v>56038854</v>
      </c>
      <c r="D24" s="41">
        <f t="shared" si="4"/>
        <v>42231792</v>
      </c>
      <c r="E24" s="39">
        <f t="shared" si="4"/>
        <v>50437064</v>
      </c>
      <c r="F24" s="40">
        <f t="shared" si="4"/>
        <v>57386100</v>
      </c>
      <c r="G24" s="42">
        <f t="shared" si="4"/>
        <v>57386100</v>
      </c>
      <c r="H24" s="43">
        <f t="shared" si="4"/>
        <v>18924315</v>
      </c>
      <c r="I24" s="39">
        <f t="shared" si="4"/>
        <v>55441271</v>
      </c>
      <c r="J24" s="40">
        <f t="shared" si="4"/>
        <v>47864285</v>
      </c>
      <c r="K24" s="42">
        <f t="shared" si="4"/>
        <v>48257992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14101444</v>
      </c>
      <c r="C27" s="7">
        <v>40350587</v>
      </c>
      <c r="D27" s="69">
        <v>35099384</v>
      </c>
      <c r="E27" s="70">
        <v>50437065</v>
      </c>
      <c r="F27" s="7">
        <v>57386101</v>
      </c>
      <c r="G27" s="71">
        <v>57386101</v>
      </c>
      <c r="H27" s="72">
        <v>45682360</v>
      </c>
      <c r="I27" s="70">
        <v>55441271</v>
      </c>
      <c r="J27" s="7">
        <v>47864285</v>
      </c>
      <c r="K27" s="71">
        <v>48257992</v>
      </c>
    </row>
    <row r="28" spans="1:11" ht="12.75">
      <c r="A28" s="73" t="s">
        <v>34</v>
      </c>
      <c r="B28" s="6">
        <v>4853207</v>
      </c>
      <c r="C28" s="6">
        <v>26210622</v>
      </c>
      <c r="D28" s="23">
        <v>24365085</v>
      </c>
      <c r="E28" s="24">
        <v>32828350</v>
      </c>
      <c r="F28" s="6">
        <v>49539248</v>
      </c>
      <c r="G28" s="25">
        <v>49539248</v>
      </c>
      <c r="H28" s="26">
        <v>38798654</v>
      </c>
      <c r="I28" s="24">
        <v>33393450</v>
      </c>
      <c r="J28" s="6">
        <v>35121500</v>
      </c>
      <c r="K28" s="25">
        <v>37608000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9248237</v>
      </c>
      <c r="C31" s="6">
        <v>14139965</v>
      </c>
      <c r="D31" s="23">
        <v>288071</v>
      </c>
      <c r="E31" s="24">
        <v>400000</v>
      </c>
      <c r="F31" s="6">
        <v>1516416</v>
      </c>
      <c r="G31" s="25">
        <v>1516416</v>
      </c>
      <c r="H31" s="26">
        <v>4637153</v>
      </c>
      <c r="I31" s="24">
        <v>22047821</v>
      </c>
      <c r="J31" s="6">
        <v>12742785</v>
      </c>
      <c r="K31" s="25">
        <v>10649992</v>
      </c>
    </row>
    <row r="32" spans="1:11" ht="12.75">
      <c r="A32" s="33" t="s">
        <v>37</v>
      </c>
      <c r="B32" s="7">
        <f>SUM(B28:B31)</f>
        <v>14101444</v>
      </c>
      <c r="C32" s="7">
        <f aca="true" t="shared" si="5" ref="C32:K32">SUM(C28:C31)</f>
        <v>40350587</v>
      </c>
      <c r="D32" s="69">
        <f t="shared" si="5"/>
        <v>24653156</v>
      </c>
      <c r="E32" s="70">
        <f t="shared" si="5"/>
        <v>33228350</v>
      </c>
      <c r="F32" s="7">
        <f t="shared" si="5"/>
        <v>51055664</v>
      </c>
      <c r="G32" s="71">
        <f t="shared" si="5"/>
        <v>51055664</v>
      </c>
      <c r="H32" s="72">
        <f t="shared" si="5"/>
        <v>43435807</v>
      </c>
      <c r="I32" s="70">
        <f t="shared" si="5"/>
        <v>55441271</v>
      </c>
      <c r="J32" s="7">
        <f t="shared" si="5"/>
        <v>47864285</v>
      </c>
      <c r="K32" s="71">
        <f t="shared" si="5"/>
        <v>48257992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66476720</v>
      </c>
      <c r="C35" s="6">
        <v>109063368</v>
      </c>
      <c r="D35" s="23">
        <v>8864960</v>
      </c>
      <c r="E35" s="24">
        <v>104760221</v>
      </c>
      <c r="F35" s="6">
        <v>115760221</v>
      </c>
      <c r="G35" s="25">
        <v>115760221</v>
      </c>
      <c r="H35" s="26">
        <v>-6490924</v>
      </c>
      <c r="I35" s="24">
        <v>56560771</v>
      </c>
      <c r="J35" s="6">
        <v>53314647</v>
      </c>
      <c r="K35" s="25">
        <v>51622419</v>
      </c>
    </row>
    <row r="36" spans="1:11" ht="12.75">
      <c r="A36" s="22" t="s">
        <v>40</v>
      </c>
      <c r="B36" s="6">
        <v>150177912</v>
      </c>
      <c r="C36" s="6">
        <v>188955077</v>
      </c>
      <c r="D36" s="23">
        <v>27033037</v>
      </c>
      <c r="E36" s="24">
        <v>286938262</v>
      </c>
      <c r="F36" s="6">
        <v>293887298</v>
      </c>
      <c r="G36" s="25">
        <v>293887298</v>
      </c>
      <c r="H36" s="26">
        <v>40181508</v>
      </c>
      <c r="I36" s="24">
        <v>141236410</v>
      </c>
      <c r="J36" s="6">
        <v>123063582</v>
      </c>
      <c r="K36" s="25">
        <v>148082469</v>
      </c>
    </row>
    <row r="37" spans="1:11" ht="12.75">
      <c r="A37" s="22" t="s">
        <v>41</v>
      </c>
      <c r="B37" s="6">
        <v>22111011</v>
      </c>
      <c r="C37" s="6">
        <v>44718459</v>
      </c>
      <c r="D37" s="23">
        <v>-10022597</v>
      </c>
      <c r="E37" s="24">
        <v>37121776</v>
      </c>
      <c r="F37" s="6">
        <v>37321776</v>
      </c>
      <c r="G37" s="25">
        <v>37321776</v>
      </c>
      <c r="H37" s="26">
        <v>7391994</v>
      </c>
      <c r="I37" s="24">
        <v>38920278</v>
      </c>
      <c r="J37" s="6">
        <v>43183070</v>
      </c>
      <c r="K37" s="25">
        <v>47445861</v>
      </c>
    </row>
    <row r="38" spans="1:11" ht="12.75">
      <c r="A38" s="22" t="s">
        <v>42</v>
      </c>
      <c r="B38" s="6">
        <v>19312965</v>
      </c>
      <c r="C38" s="6">
        <v>19847882</v>
      </c>
      <c r="D38" s="23">
        <v>1358984</v>
      </c>
      <c r="E38" s="24">
        <v>22880494</v>
      </c>
      <c r="F38" s="6">
        <v>23380494</v>
      </c>
      <c r="G38" s="25">
        <v>23380494</v>
      </c>
      <c r="H38" s="26">
        <v>2318800</v>
      </c>
      <c r="I38" s="24">
        <v>25676880</v>
      </c>
      <c r="J38" s="6">
        <v>28573085</v>
      </c>
      <c r="K38" s="25">
        <v>31469291</v>
      </c>
    </row>
    <row r="39" spans="1:11" ht="12.75">
      <c r="A39" s="22" t="s">
        <v>43</v>
      </c>
      <c r="B39" s="6">
        <v>175230656</v>
      </c>
      <c r="C39" s="6">
        <v>233452104</v>
      </c>
      <c r="D39" s="23">
        <v>2329835</v>
      </c>
      <c r="E39" s="24">
        <v>281259149</v>
      </c>
      <c r="F39" s="6">
        <v>291559149</v>
      </c>
      <c r="G39" s="25">
        <v>291559149</v>
      </c>
      <c r="H39" s="26">
        <v>13230049</v>
      </c>
      <c r="I39" s="24">
        <v>133200023</v>
      </c>
      <c r="J39" s="6">
        <v>104622074</v>
      </c>
      <c r="K39" s="25">
        <v>120789736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18739091</v>
      </c>
      <c r="C42" s="6">
        <v>76056528</v>
      </c>
      <c r="D42" s="23">
        <v>-150561373</v>
      </c>
      <c r="E42" s="24">
        <v>-168702622</v>
      </c>
      <c r="F42" s="6">
        <v>-189505574</v>
      </c>
      <c r="G42" s="25">
        <v>-189505574</v>
      </c>
      <c r="H42" s="26">
        <v>-176029874</v>
      </c>
      <c r="I42" s="24">
        <v>-191051518</v>
      </c>
      <c r="J42" s="6">
        <v>-197980056</v>
      </c>
      <c r="K42" s="25">
        <v>-208715190</v>
      </c>
    </row>
    <row r="43" spans="1:11" ht="12.75">
      <c r="A43" s="22" t="s">
        <v>46</v>
      </c>
      <c r="B43" s="6">
        <v>14101374</v>
      </c>
      <c r="C43" s="6">
        <v>-56431567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-537902</v>
      </c>
      <c r="C44" s="6">
        <v>547816</v>
      </c>
      <c r="D44" s="23">
        <v>98784</v>
      </c>
      <c r="E44" s="24">
        <v>233052</v>
      </c>
      <c r="F44" s="6">
        <v>-494221</v>
      </c>
      <c r="G44" s="25">
        <v>-494221</v>
      </c>
      <c r="H44" s="26">
        <v>-779426</v>
      </c>
      <c r="I44" s="24">
        <v>-233921</v>
      </c>
      <c r="J44" s="6">
        <v>-272621</v>
      </c>
      <c r="K44" s="25">
        <v>-272621</v>
      </c>
    </row>
    <row r="45" spans="1:11" ht="12.75">
      <c r="A45" s="33" t="s">
        <v>48</v>
      </c>
      <c r="B45" s="7">
        <v>63637122</v>
      </c>
      <c r="C45" s="7">
        <v>55607102</v>
      </c>
      <c r="D45" s="69">
        <v>-150462589</v>
      </c>
      <c r="E45" s="70">
        <v>-158265370</v>
      </c>
      <c r="F45" s="7">
        <v>-179795595</v>
      </c>
      <c r="G45" s="71">
        <v>-179795595</v>
      </c>
      <c r="H45" s="72">
        <v>-176805958</v>
      </c>
      <c r="I45" s="70">
        <v>-176954507</v>
      </c>
      <c r="J45" s="7">
        <v>-181601413</v>
      </c>
      <c r="K45" s="71">
        <v>-190497636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35434325</v>
      </c>
      <c r="C48" s="6">
        <v>55607102</v>
      </c>
      <c r="D48" s="23">
        <v>-14029311</v>
      </c>
      <c r="E48" s="24">
        <v>28985760</v>
      </c>
      <c r="F48" s="6">
        <v>28985760</v>
      </c>
      <c r="G48" s="25">
        <v>28985760</v>
      </c>
      <c r="H48" s="26">
        <v>-22204072</v>
      </c>
      <c r="I48" s="24">
        <v>23948248</v>
      </c>
      <c r="J48" s="6">
        <v>16651264</v>
      </c>
      <c r="K48" s="25">
        <v>18490175</v>
      </c>
    </row>
    <row r="49" spans="1:11" ht="12.75">
      <c r="A49" s="22" t="s">
        <v>51</v>
      </c>
      <c r="B49" s="6">
        <f>+B75</f>
        <v>7597907.396513874</v>
      </c>
      <c r="C49" s="6">
        <f aca="true" t="shared" si="6" ref="C49:K49">+C75</f>
        <v>24728460.205539312</v>
      </c>
      <c r="D49" s="23">
        <f t="shared" si="6"/>
        <v>-9926773</v>
      </c>
      <c r="E49" s="24">
        <f t="shared" si="6"/>
        <v>35814389</v>
      </c>
      <c r="F49" s="6">
        <f t="shared" si="6"/>
        <v>35814389</v>
      </c>
      <c r="G49" s="25">
        <f t="shared" si="6"/>
        <v>35814389</v>
      </c>
      <c r="H49" s="26">
        <f t="shared" si="6"/>
        <v>6790441</v>
      </c>
      <c r="I49" s="24">
        <f t="shared" si="6"/>
        <v>37543757</v>
      </c>
      <c r="J49" s="6">
        <f t="shared" si="6"/>
        <v>41775230</v>
      </c>
      <c r="K49" s="25">
        <f t="shared" si="6"/>
        <v>46006703</v>
      </c>
    </row>
    <row r="50" spans="1:11" ht="12.75">
      <c r="A50" s="33" t="s">
        <v>52</v>
      </c>
      <c r="B50" s="7">
        <f>+B48-B49</f>
        <v>27836417.60348613</v>
      </c>
      <c r="C50" s="7">
        <f aca="true" t="shared" si="7" ref="C50:K50">+C48-C49</f>
        <v>30878641.794460688</v>
      </c>
      <c r="D50" s="69">
        <f t="shared" si="7"/>
        <v>-4102538</v>
      </c>
      <c r="E50" s="70">
        <f t="shared" si="7"/>
        <v>-6828629</v>
      </c>
      <c r="F50" s="7">
        <f t="shared" si="7"/>
        <v>-6828629</v>
      </c>
      <c r="G50" s="71">
        <f t="shared" si="7"/>
        <v>-6828629</v>
      </c>
      <c r="H50" s="72">
        <f t="shared" si="7"/>
        <v>-28994513</v>
      </c>
      <c r="I50" s="70">
        <f t="shared" si="7"/>
        <v>-13595509</v>
      </c>
      <c r="J50" s="7">
        <f t="shared" si="7"/>
        <v>-25123966</v>
      </c>
      <c r="K50" s="71">
        <f t="shared" si="7"/>
        <v>-27516528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189225463</v>
      </c>
      <c r="C53" s="6">
        <v>228782006</v>
      </c>
      <c r="D53" s="23">
        <v>32537953</v>
      </c>
      <c r="E53" s="24">
        <v>241139395</v>
      </c>
      <c r="F53" s="6">
        <v>248088431</v>
      </c>
      <c r="G53" s="25">
        <v>248088431</v>
      </c>
      <c r="H53" s="26">
        <v>50305620</v>
      </c>
      <c r="I53" s="24">
        <v>122804911</v>
      </c>
      <c r="J53" s="6">
        <v>120857089</v>
      </c>
      <c r="K53" s="25">
        <v>129650970</v>
      </c>
    </row>
    <row r="54" spans="1:11" ht="12.75">
      <c r="A54" s="22" t="s">
        <v>55</v>
      </c>
      <c r="B54" s="6">
        <v>7569281</v>
      </c>
      <c r="C54" s="6">
        <v>8529313</v>
      </c>
      <c r="D54" s="23">
        <v>0</v>
      </c>
      <c r="E54" s="24">
        <v>8148576</v>
      </c>
      <c r="F54" s="6">
        <v>8148576</v>
      </c>
      <c r="G54" s="25">
        <v>8148576</v>
      </c>
      <c r="H54" s="26">
        <v>8931839</v>
      </c>
      <c r="I54" s="24">
        <v>8659942</v>
      </c>
      <c r="J54" s="6">
        <v>9179528</v>
      </c>
      <c r="K54" s="25">
        <v>9583290</v>
      </c>
    </row>
    <row r="55" spans="1:11" ht="12.75">
      <c r="A55" s="22" t="s">
        <v>56</v>
      </c>
      <c r="B55" s="6">
        <v>0</v>
      </c>
      <c r="C55" s="6">
        <v>0</v>
      </c>
      <c r="D55" s="23">
        <v>14059570</v>
      </c>
      <c r="E55" s="24">
        <v>29616478</v>
      </c>
      <c r="F55" s="6">
        <v>16507576</v>
      </c>
      <c r="G55" s="25">
        <v>16507576</v>
      </c>
      <c r="H55" s="26">
        <v>11741585</v>
      </c>
      <c r="I55" s="24">
        <v>8027821</v>
      </c>
      <c r="J55" s="6">
        <v>200000</v>
      </c>
      <c r="K55" s="25">
        <v>0</v>
      </c>
    </row>
    <row r="56" spans="1:11" ht="12.75">
      <c r="A56" s="22" t="s">
        <v>57</v>
      </c>
      <c r="B56" s="6">
        <v>5796049</v>
      </c>
      <c r="C56" s="6">
        <v>0</v>
      </c>
      <c r="D56" s="23">
        <v>6187646</v>
      </c>
      <c r="E56" s="24">
        <v>7543902</v>
      </c>
      <c r="F56" s="6">
        <v>8705539</v>
      </c>
      <c r="G56" s="25">
        <v>8705539</v>
      </c>
      <c r="H56" s="26">
        <v>7896424</v>
      </c>
      <c r="I56" s="24">
        <v>8422987</v>
      </c>
      <c r="J56" s="6">
        <v>8928367</v>
      </c>
      <c r="K56" s="25">
        <v>9375342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-1044101</v>
      </c>
      <c r="E59" s="24">
        <v>-1296468</v>
      </c>
      <c r="F59" s="6">
        <v>-1296468</v>
      </c>
      <c r="G59" s="25">
        <v>-1296468</v>
      </c>
      <c r="H59" s="26">
        <v>-1296468</v>
      </c>
      <c r="I59" s="24">
        <v>-1374256</v>
      </c>
      <c r="J59" s="6">
        <v>-1456711</v>
      </c>
      <c r="K59" s="25">
        <v>-1484326</v>
      </c>
    </row>
    <row r="60" spans="1:11" ht="12.75">
      <c r="A60" s="90" t="s">
        <v>60</v>
      </c>
      <c r="B60" s="6">
        <v>0</v>
      </c>
      <c r="C60" s="6">
        <v>0</v>
      </c>
      <c r="D60" s="23">
        <v>5120777</v>
      </c>
      <c r="E60" s="24">
        <v>-3108142</v>
      </c>
      <c r="F60" s="6">
        <v>-3108142</v>
      </c>
      <c r="G60" s="25">
        <v>-3108142</v>
      </c>
      <c r="H60" s="26">
        <v>-3108142</v>
      </c>
      <c r="I60" s="24">
        <v>-3282198</v>
      </c>
      <c r="J60" s="6">
        <v>-3459437</v>
      </c>
      <c r="K60" s="25">
        <v>-3646246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9512</v>
      </c>
      <c r="C62" s="98">
        <v>9512</v>
      </c>
      <c r="D62" s="99">
        <v>7231</v>
      </c>
      <c r="E62" s="97">
        <v>9213</v>
      </c>
      <c r="F62" s="98">
        <v>9213</v>
      </c>
      <c r="G62" s="99">
        <v>9213</v>
      </c>
      <c r="H62" s="100">
        <v>9213</v>
      </c>
      <c r="I62" s="97">
        <v>9213</v>
      </c>
      <c r="J62" s="98">
        <v>9213</v>
      </c>
      <c r="K62" s="99">
        <v>9213</v>
      </c>
    </row>
    <row r="63" spans="1:11" ht="12.75">
      <c r="A63" s="96" t="s">
        <v>63</v>
      </c>
      <c r="B63" s="97">
        <v>3704</v>
      </c>
      <c r="C63" s="98">
        <v>3704</v>
      </c>
      <c r="D63" s="99">
        <v>19316</v>
      </c>
      <c r="E63" s="97">
        <v>19316</v>
      </c>
      <c r="F63" s="98">
        <v>19316</v>
      </c>
      <c r="G63" s="99">
        <v>19316</v>
      </c>
      <c r="H63" s="100">
        <v>19316</v>
      </c>
      <c r="I63" s="97">
        <v>19316</v>
      </c>
      <c r="J63" s="98">
        <v>19316</v>
      </c>
      <c r="K63" s="99">
        <v>19316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0.4544357322640846</v>
      </c>
      <c r="C70" s="5">
        <f aca="true" t="shared" si="8" ref="C70:K70">IF(ISERROR(C71/C72),0,(C71/C72))</f>
        <v>0.2934704014587067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13587004</v>
      </c>
      <c r="C71" s="2">
        <f aca="true" t="shared" si="9" ref="C71:K71">+C83</f>
        <v>18016550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29898626</v>
      </c>
      <c r="C72" s="2">
        <f aca="true" t="shared" si="10" ref="C72:K72">+C77</f>
        <v>61391370</v>
      </c>
      <c r="D72" s="2">
        <f t="shared" si="10"/>
        <v>32351398</v>
      </c>
      <c r="E72" s="2">
        <f t="shared" si="10"/>
        <v>63210294</v>
      </c>
      <c r="F72" s="2">
        <f t="shared" si="10"/>
        <v>76962282</v>
      </c>
      <c r="G72" s="2">
        <f t="shared" si="10"/>
        <v>76962282</v>
      </c>
      <c r="H72" s="2">
        <f t="shared" si="10"/>
        <v>30028970</v>
      </c>
      <c r="I72" s="2">
        <f t="shared" si="10"/>
        <v>76094657</v>
      </c>
      <c r="J72" s="2">
        <f t="shared" si="10"/>
        <v>67236795</v>
      </c>
      <c r="K72" s="2">
        <f t="shared" si="10"/>
        <v>67251108</v>
      </c>
    </row>
    <row r="73" spans="1:11" ht="12.75" hidden="1">
      <c r="A73" s="2" t="s">
        <v>110</v>
      </c>
      <c r="B73" s="2">
        <f>+B74</f>
        <v>-195544.83333333768</v>
      </c>
      <c r="C73" s="2">
        <f aca="true" t="shared" si="11" ref="C73:K73">+(C78+C80+C81+C82)-(B78+B80+B81+B82)</f>
        <v>22467173</v>
      </c>
      <c r="D73" s="2">
        <f t="shared" si="11"/>
        <v>-30449915</v>
      </c>
      <c r="E73" s="2">
        <f t="shared" si="11"/>
        <v>52609304</v>
      </c>
      <c r="F73" s="2">
        <f>+(F78+F80+F81+F82)-(D78+D80+D81+D82)</f>
        <v>63609304</v>
      </c>
      <c r="G73" s="2">
        <f>+(G78+G80+G81+G82)-(D78+D80+D81+D82)</f>
        <v>63609304</v>
      </c>
      <c r="H73" s="2">
        <f>+(H78+H80+H81+H82)-(D78+D80+D81+D82)</f>
        <v>-7190207</v>
      </c>
      <c r="I73" s="2">
        <f>+(I78+I80+I81+I82)-(E78+E80+E81+E82)</f>
        <v>-43236468</v>
      </c>
      <c r="J73" s="2">
        <f t="shared" si="11"/>
        <v>4010481</v>
      </c>
      <c r="K73" s="2">
        <f t="shared" si="11"/>
        <v>-3541929</v>
      </c>
    </row>
    <row r="74" spans="1:11" ht="12.75" hidden="1">
      <c r="A74" s="2" t="s">
        <v>111</v>
      </c>
      <c r="B74" s="2">
        <f>+TREND(C74:E74)</f>
        <v>-195544.83333333768</v>
      </c>
      <c r="C74" s="2">
        <f>+C73</f>
        <v>22467173</v>
      </c>
      <c r="D74" s="2">
        <f aca="true" t="shared" si="12" ref="D74:K74">+D73</f>
        <v>-30449915</v>
      </c>
      <c r="E74" s="2">
        <f t="shared" si="12"/>
        <v>52609304</v>
      </c>
      <c r="F74" s="2">
        <f t="shared" si="12"/>
        <v>63609304</v>
      </c>
      <c r="G74" s="2">
        <f t="shared" si="12"/>
        <v>63609304</v>
      </c>
      <c r="H74" s="2">
        <f t="shared" si="12"/>
        <v>-7190207</v>
      </c>
      <c r="I74" s="2">
        <f t="shared" si="12"/>
        <v>-43236468</v>
      </c>
      <c r="J74" s="2">
        <f t="shared" si="12"/>
        <v>4010481</v>
      </c>
      <c r="K74" s="2">
        <f t="shared" si="12"/>
        <v>-3541929</v>
      </c>
    </row>
    <row r="75" spans="1:11" ht="12.75" hidden="1">
      <c r="A75" s="2" t="s">
        <v>112</v>
      </c>
      <c r="B75" s="2">
        <f>+B84-(((B80+B81+B78)*B70)-B79)</f>
        <v>7597907.396513874</v>
      </c>
      <c r="C75" s="2">
        <f aca="true" t="shared" si="13" ref="C75:K75">+C84-(((C80+C81+C78)*C70)-C79)</f>
        <v>24728460.205539312</v>
      </c>
      <c r="D75" s="2">
        <f t="shared" si="13"/>
        <v>-9926773</v>
      </c>
      <c r="E75" s="2">
        <f t="shared" si="13"/>
        <v>35814389</v>
      </c>
      <c r="F75" s="2">
        <f t="shared" si="13"/>
        <v>35814389</v>
      </c>
      <c r="G75" s="2">
        <f t="shared" si="13"/>
        <v>35814389</v>
      </c>
      <c r="H75" s="2">
        <f t="shared" si="13"/>
        <v>6790441</v>
      </c>
      <c r="I75" s="2">
        <f t="shared" si="13"/>
        <v>37543757</v>
      </c>
      <c r="J75" s="2">
        <f t="shared" si="13"/>
        <v>41775230</v>
      </c>
      <c r="K75" s="2">
        <f t="shared" si="13"/>
        <v>46006703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29898626</v>
      </c>
      <c r="C77" s="3">
        <v>61391370</v>
      </c>
      <c r="D77" s="3">
        <v>32351398</v>
      </c>
      <c r="E77" s="3">
        <v>63210294</v>
      </c>
      <c r="F77" s="3">
        <v>76962282</v>
      </c>
      <c r="G77" s="3">
        <v>76962282</v>
      </c>
      <c r="H77" s="3">
        <v>30028970</v>
      </c>
      <c r="I77" s="3">
        <v>76094657</v>
      </c>
      <c r="J77" s="3">
        <v>67236795</v>
      </c>
      <c r="K77" s="3">
        <v>67251108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21618419</v>
      </c>
      <c r="C79" s="3">
        <v>37743037</v>
      </c>
      <c r="D79" s="3">
        <v>-9926773</v>
      </c>
      <c r="E79" s="3">
        <v>35814389</v>
      </c>
      <c r="F79" s="3">
        <v>35814389</v>
      </c>
      <c r="G79" s="3">
        <v>35814389</v>
      </c>
      <c r="H79" s="3">
        <v>6790441</v>
      </c>
      <c r="I79" s="3">
        <v>37543757</v>
      </c>
      <c r="J79" s="3">
        <v>41775230</v>
      </c>
      <c r="K79" s="3">
        <v>46006703</v>
      </c>
    </row>
    <row r="80" spans="1:11" ht="13.5" hidden="1">
      <c r="A80" s="1" t="s">
        <v>69</v>
      </c>
      <c r="B80" s="3">
        <v>5677940</v>
      </c>
      <c r="C80" s="3">
        <v>33860149</v>
      </c>
      <c r="D80" s="3">
        <v>-520792</v>
      </c>
      <c r="E80" s="3">
        <v>64573831</v>
      </c>
      <c r="F80" s="3">
        <v>64573831</v>
      </c>
      <c r="G80" s="3">
        <v>64573831</v>
      </c>
      <c r="H80" s="3">
        <v>26154979</v>
      </c>
      <c r="I80" s="3">
        <v>16357776</v>
      </c>
      <c r="J80" s="3">
        <v>20193821</v>
      </c>
      <c r="K80" s="3">
        <v>21203510</v>
      </c>
    </row>
    <row r="81" spans="1:11" ht="13.5" hidden="1">
      <c r="A81" s="1" t="s">
        <v>70</v>
      </c>
      <c r="B81" s="3">
        <v>25174633</v>
      </c>
      <c r="C81" s="3">
        <v>10487004</v>
      </c>
      <c r="D81" s="3">
        <v>23390623</v>
      </c>
      <c r="E81" s="3">
        <v>10874039</v>
      </c>
      <c r="F81" s="3">
        <v>21874039</v>
      </c>
      <c r="G81" s="3">
        <v>21874039</v>
      </c>
      <c r="H81" s="3">
        <v>-10469365</v>
      </c>
      <c r="I81" s="3">
        <v>15854635</v>
      </c>
      <c r="J81" s="3">
        <v>16029759</v>
      </c>
      <c r="K81" s="3">
        <v>11479853</v>
      </c>
    </row>
    <row r="82" spans="1:11" ht="13.5" hidden="1">
      <c r="A82" s="1" t="s">
        <v>71</v>
      </c>
      <c r="B82" s="3">
        <v>0</v>
      </c>
      <c r="C82" s="3">
        <v>8972593</v>
      </c>
      <c r="D82" s="3">
        <v>0</v>
      </c>
      <c r="E82" s="3">
        <v>31265</v>
      </c>
      <c r="F82" s="3">
        <v>31265</v>
      </c>
      <c r="G82" s="3">
        <v>31265</v>
      </c>
      <c r="H82" s="3">
        <v>-5990</v>
      </c>
      <c r="I82" s="3">
        <v>30256</v>
      </c>
      <c r="J82" s="3">
        <v>29568</v>
      </c>
      <c r="K82" s="3">
        <v>27856</v>
      </c>
    </row>
    <row r="83" spans="1:11" ht="13.5" hidden="1">
      <c r="A83" s="1" t="s">
        <v>72</v>
      </c>
      <c r="B83" s="3">
        <v>13587004</v>
      </c>
      <c r="C83" s="3">
        <v>18016550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281023721</v>
      </c>
      <c r="C5" s="6">
        <v>310476433</v>
      </c>
      <c r="D5" s="23">
        <v>2991001</v>
      </c>
      <c r="E5" s="24">
        <v>461484000</v>
      </c>
      <c r="F5" s="6">
        <v>431818000</v>
      </c>
      <c r="G5" s="25">
        <v>431818000</v>
      </c>
      <c r="H5" s="26">
        <v>418004801</v>
      </c>
      <c r="I5" s="24">
        <v>480000000</v>
      </c>
      <c r="J5" s="6">
        <v>508800024</v>
      </c>
      <c r="K5" s="25">
        <v>539328000</v>
      </c>
    </row>
    <row r="6" spans="1:11" ht="12.75">
      <c r="A6" s="22" t="s">
        <v>19</v>
      </c>
      <c r="B6" s="6">
        <v>1086880799</v>
      </c>
      <c r="C6" s="6">
        <v>1102669268</v>
      </c>
      <c r="D6" s="23">
        <v>129756197</v>
      </c>
      <c r="E6" s="24">
        <v>1518870000</v>
      </c>
      <c r="F6" s="6">
        <v>1574717000</v>
      </c>
      <c r="G6" s="25">
        <v>1574717000</v>
      </c>
      <c r="H6" s="26">
        <v>1479949759</v>
      </c>
      <c r="I6" s="24">
        <v>1766071008</v>
      </c>
      <c r="J6" s="6">
        <v>1963346028</v>
      </c>
      <c r="K6" s="25">
        <v>2136902004</v>
      </c>
    </row>
    <row r="7" spans="1:11" ht="12.75">
      <c r="A7" s="22" t="s">
        <v>20</v>
      </c>
      <c r="B7" s="6">
        <v>27592762</v>
      </c>
      <c r="C7" s="6">
        <v>34088471</v>
      </c>
      <c r="D7" s="23">
        <v>84188</v>
      </c>
      <c r="E7" s="24">
        <v>47281000</v>
      </c>
      <c r="F7" s="6">
        <v>27281000</v>
      </c>
      <c r="G7" s="25">
        <v>27281000</v>
      </c>
      <c r="H7" s="26">
        <v>13123882</v>
      </c>
      <c r="I7" s="24">
        <v>28917996</v>
      </c>
      <c r="J7" s="6">
        <v>30653004</v>
      </c>
      <c r="K7" s="25">
        <v>32492004</v>
      </c>
    </row>
    <row r="8" spans="1:11" ht="12.75">
      <c r="A8" s="22" t="s">
        <v>21</v>
      </c>
      <c r="B8" s="6">
        <v>616432887</v>
      </c>
      <c r="C8" s="6">
        <v>793516083</v>
      </c>
      <c r="D8" s="23">
        <v>363237980</v>
      </c>
      <c r="E8" s="24">
        <v>1008780000</v>
      </c>
      <c r="F8" s="6">
        <v>949369000</v>
      </c>
      <c r="G8" s="25">
        <v>949369000</v>
      </c>
      <c r="H8" s="26">
        <v>1091625375</v>
      </c>
      <c r="I8" s="24">
        <v>1039367004</v>
      </c>
      <c r="J8" s="6">
        <v>1149693000</v>
      </c>
      <c r="K8" s="25">
        <v>1228909632</v>
      </c>
    </row>
    <row r="9" spans="1:11" ht="12.75">
      <c r="A9" s="22" t="s">
        <v>22</v>
      </c>
      <c r="B9" s="6">
        <v>247725096</v>
      </c>
      <c r="C9" s="6">
        <v>1236879541</v>
      </c>
      <c r="D9" s="23">
        <v>-191253691</v>
      </c>
      <c r="E9" s="24">
        <v>598139000</v>
      </c>
      <c r="F9" s="6">
        <v>572805992</v>
      </c>
      <c r="G9" s="25">
        <v>572805992</v>
      </c>
      <c r="H9" s="26">
        <v>210000025</v>
      </c>
      <c r="I9" s="24">
        <v>481431624</v>
      </c>
      <c r="J9" s="6">
        <v>410448648</v>
      </c>
      <c r="K9" s="25">
        <v>441200628</v>
      </c>
    </row>
    <row r="10" spans="1:11" ht="20.25">
      <c r="A10" s="27" t="s">
        <v>102</v>
      </c>
      <c r="B10" s="28">
        <f>SUM(B5:B9)</f>
        <v>2259655265</v>
      </c>
      <c r="C10" s="29">
        <f aca="true" t="shared" si="0" ref="C10:K10">SUM(C5:C9)</f>
        <v>3477629796</v>
      </c>
      <c r="D10" s="30">
        <f t="shared" si="0"/>
        <v>304815675</v>
      </c>
      <c r="E10" s="28">
        <f t="shared" si="0"/>
        <v>3634554000</v>
      </c>
      <c r="F10" s="29">
        <f t="shared" si="0"/>
        <v>3555990992</v>
      </c>
      <c r="G10" s="31">
        <f t="shared" si="0"/>
        <v>3555990992</v>
      </c>
      <c r="H10" s="32">
        <f t="shared" si="0"/>
        <v>3212703842</v>
      </c>
      <c r="I10" s="28">
        <f t="shared" si="0"/>
        <v>3795787632</v>
      </c>
      <c r="J10" s="29">
        <f t="shared" si="0"/>
        <v>4062940704</v>
      </c>
      <c r="K10" s="31">
        <f t="shared" si="0"/>
        <v>4378832268</v>
      </c>
    </row>
    <row r="11" spans="1:11" ht="12.75">
      <c r="A11" s="22" t="s">
        <v>23</v>
      </c>
      <c r="B11" s="6">
        <v>598398760</v>
      </c>
      <c r="C11" s="6">
        <v>658611972</v>
      </c>
      <c r="D11" s="23">
        <v>741697926</v>
      </c>
      <c r="E11" s="24">
        <v>817423000</v>
      </c>
      <c r="F11" s="6">
        <v>852667000</v>
      </c>
      <c r="G11" s="25">
        <v>852667000</v>
      </c>
      <c r="H11" s="26">
        <v>854297111</v>
      </c>
      <c r="I11" s="24">
        <v>921191480</v>
      </c>
      <c r="J11" s="6">
        <v>979522884</v>
      </c>
      <c r="K11" s="25">
        <v>1038292728</v>
      </c>
    </row>
    <row r="12" spans="1:11" ht="12.75">
      <c r="A12" s="22" t="s">
        <v>24</v>
      </c>
      <c r="B12" s="6">
        <v>27155223</v>
      </c>
      <c r="C12" s="6">
        <v>31845968</v>
      </c>
      <c r="D12" s="23">
        <v>36190111</v>
      </c>
      <c r="E12" s="24">
        <v>40518000</v>
      </c>
      <c r="F12" s="6">
        <v>40518000</v>
      </c>
      <c r="G12" s="25">
        <v>40518000</v>
      </c>
      <c r="H12" s="26">
        <v>37953707</v>
      </c>
      <c r="I12" s="24">
        <v>40099968</v>
      </c>
      <c r="J12" s="6">
        <v>42510996</v>
      </c>
      <c r="K12" s="25">
        <v>45059988</v>
      </c>
    </row>
    <row r="13" spans="1:11" ht="12.75">
      <c r="A13" s="22" t="s">
        <v>103</v>
      </c>
      <c r="B13" s="6">
        <v>477163893</v>
      </c>
      <c r="C13" s="6">
        <v>754377172</v>
      </c>
      <c r="D13" s="23">
        <v>885858302</v>
      </c>
      <c r="E13" s="24">
        <v>190000000</v>
      </c>
      <c r="F13" s="6">
        <v>190000000</v>
      </c>
      <c r="G13" s="25">
        <v>190000000</v>
      </c>
      <c r="H13" s="26">
        <v>733208065</v>
      </c>
      <c r="I13" s="24">
        <v>236999988</v>
      </c>
      <c r="J13" s="6">
        <v>254994960</v>
      </c>
      <c r="K13" s="25">
        <v>284995068</v>
      </c>
    </row>
    <row r="14" spans="1:11" ht="12.75">
      <c r="A14" s="22" t="s">
        <v>25</v>
      </c>
      <c r="B14" s="6">
        <v>34578938</v>
      </c>
      <c r="C14" s="6">
        <v>37512292</v>
      </c>
      <c r="D14" s="23">
        <v>3141398</v>
      </c>
      <c r="E14" s="24">
        <v>107500000</v>
      </c>
      <c r="F14" s="6">
        <v>82500000</v>
      </c>
      <c r="G14" s="25">
        <v>82500000</v>
      </c>
      <c r="H14" s="26">
        <v>62780466</v>
      </c>
      <c r="I14" s="24">
        <v>85122000</v>
      </c>
      <c r="J14" s="6">
        <v>114555996</v>
      </c>
      <c r="K14" s="25">
        <v>116823996</v>
      </c>
    </row>
    <row r="15" spans="1:11" ht="12.75">
      <c r="A15" s="22" t="s">
        <v>26</v>
      </c>
      <c r="B15" s="6">
        <v>947799623</v>
      </c>
      <c r="C15" s="6">
        <v>1034541915</v>
      </c>
      <c r="D15" s="23">
        <v>76134756</v>
      </c>
      <c r="E15" s="24">
        <v>943163000</v>
      </c>
      <c r="F15" s="6">
        <v>919763000</v>
      </c>
      <c r="G15" s="25">
        <v>919763000</v>
      </c>
      <c r="H15" s="26">
        <v>890342664</v>
      </c>
      <c r="I15" s="24">
        <v>1054135932</v>
      </c>
      <c r="J15" s="6">
        <v>1156776996</v>
      </c>
      <c r="K15" s="25">
        <v>1266074076</v>
      </c>
    </row>
    <row r="16" spans="1:11" ht="12.75">
      <c r="A16" s="22" t="s">
        <v>21</v>
      </c>
      <c r="B16" s="6">
        <v>17180000</v>
      </c>
      <c r="C16" s="6">
        <v>15500000</v>
      </c>
      <c r="D16" s="23">
        <v>0</v>
      </c>
      <c r="E16" s="24">
        <v>11500000</v>
      </c>
      <c r="F16" s="6">
        <v>11500000</v>
      </c>
      <c r="G16" s="25">
        <v>11500000</v>
      </c>
      <c r="H16" s="26">
        <v>8420000</v>
      </c>
      <c r="I16" s="24">
        <v>11500008</v>
      </c>
      <c r="J16" s="6">
        <v>11500008</v>
      </c>
      <c r="K16" s="25">
        <v>11500008</v>
      </c>
    </row>
    <row r="17" spans="1:11" ht="12.75">
      <c r="A17" s="22" t="s">
        <v>27</v>
      </c>
      <c r="B17" s="6">
        <v>723076749</v>
      </c>
      <c r="C17" s="6">
        <v>563978233</v>
      </c>
      <c r="D17" s="23">
        <v>46016108</v>
      </c>
      <c r="E17" s="24">
        <v>1238585000</v>
      </c>
      <c r="F17" s="6">
        <v>1309401500</v>
      </c>
      <c r="G17" s="25">
        <v>1309401500</v>
      </c>
      <c r="H17" s="26">
        <v>1235933860</v>
      </c>
      <c r="I17" s="24">
        <v>1200881140</v>
      </c>
      <c r="J17" s="6">
        <v>1266897964</v>
      </c>
      <c r="K17" s="25">
        <v>1372359768</v>
      </c>
    </row>
    <row r="18" spans="1:11" ht="12.75">
      <c r="A18" s="33" t="s">
        <v>28</v>
      </c>
      <c r="B18" s="34">
        <f>SUM(B11:B17)</f>
        <v>2825353186</v>
      </c>
      <c r="C18" s="35">
        <f aca="true" t="shared" si="1" ref="C18:K18">SUM(C11:C17)</f>
        <v>3096367552</v>
      </c>
      <c r="D18" s="36">
        <f t="shared" si="1"/>
        <v>1789038601</v>
      </c>
      <c r="E18" s="34">
        <f t="shared" si="1"/>
        <v>3348689000</v>
      </c>
      <c r="F18" s="35">
        <f t="shared" si="1"/>
        <v>3406349500</v>
      </c>
      <c r="G18" s="37">
        <f t="shared" si="1"/>
        <v>3406349500</v>
      </c>
      <c r="H18" s="38">
        <f t="shared" si="1"/>
        <v>3822935873</v>
      </c>
      <c r="I18" s="34">
        <f t="shared" si="1"/>
        <v>3549930516</v>
      </c>
      <c r="J18" s="35">
        <f t="shared" si="1"/>
        <v>3826759804</v>
      </c>
      <c r="K18" s="37">
        <f t="shared" si="1"/>
        <v>4135105632</v>
      </c>
    </row>
    <row r="19" spans="1:11" ht="12.75">
      <c r="A19" s="33" t="s">
        <v>29</v>
      </c>
      <c r="B19" s="39">
        <f>+B10-B18</f>
        <v>-565697921</v>
      </c>
      <c r="C19" s="40">
        <f aca="true" t="shared" si="2" ref="C19:K19">+C10-C18</f>
        <v>381262244</v>
      </c>
      <c r="D19" s="41">
        <f t="shared" si="2"/>
        <v>-1484222926</v>
      </c>
      <c r="E19" s="39">
        <f t="shared" si="2"/>
        <v>285865000</v>
      </c>
      <c r="F19" s="40">
        <f t="shared" si="2"/>
        <v>149641492</v>
      </c>
      <c r="G19" s="42">
        <f t="shared" si="2"/>
        <v>149641492</v>
      </c>
      <c r="H19" s="43">
        <f t="shared" si="2"/>
        <v>-610232031</v>
      </c>
      <c r="I19" s="39">
        <f t="shared" si="2"/>
        <v>245857116</v>
      </c>
      <c r="J19" s="40">
        <f t="shared" si="2"/>
        <v>236180900</v>
      </c>
      <c r="K19" s="42">
        <f t="shared" si="2"/>
        <v>243726636</v>
      </c>
    </row>
    <row r="20" spans="1:11" ht="20.25">
      <c r="A20" s="44" t="s">
        <v>30</v>
      </c>
      <c r="B20" s="45">
        <v>473584799</v>
      </c>
      <c r="C20" s="46">
        <v>548523447</v>
      </c>
      <c r="D20" s="47">
        <v>162751274</v>
      </c>
      <c r="E20" s="45">
        <v>798465000</v>
      </c>
      <c r="F20" s="46">
        <v>939300504</v>
      </c>
      <c r="G20" s="48">
        <v>939300504</v>
      </c>
      <c r="H20" s="49">
        <v>947714092</v>
      </c>
      <c r="I20" s="45">
        <v>1267135992</v>
      </c>
      <c r="J20" s="46">
        <v>1266052008</v>
      </c>
      <c r="K20" s="48">
        <v>975844356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14400000</v>
      </c>
      <c r="F21" s="51">
        <v>1400000</v>
      </c>
      <c r="G21" s="53">
        <v>1400000</v>
      </c>
      <c r="H21" s="54">
        <v>26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-92113122</v>
      </c>
      <c r="C22" s="57">
        <f aca="true" t="shared" si="3" ref="C22:K22">SUM(C19:C21)</f>
        <v>929785691</v>
      </c>
      <c r="D22" s="58">
        <f t="shared" si="3"/>
        <v>-1321471652</v>
      </c>
      <c r="E22" s="56">
        <f t="shared" si="3"/>
        <v>1098730000</v>
      </c>
      <c r="F22" s="57">
        <f t="shared" si="3"/>
        <v>1090341996</v>
      </c>
      <c r="G22" s="59">
        <f t="shared" si="3"/>
        <v>1090341996</v>
      </c>
      <c r="H22" s="60">
        <f t="shared" si="3"/>
        <v>337482087</v>
      </c>
      <c r="I22" s="56">
        <f t="shared" si="3"/>
        <v>1512993108</v>
      </c>
      <c r="J22" s="57">
        <f t="shared" si="3"/>
        <v>1502232908</v>
      </c>
      <c r="K22" s="59">
        <f t="shared" si="3"/>
        <v>1219570992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-92113122</v>
      </c>
      <c r="C24" s="40">
        <f aca="true" t="shared" si="4" ref="C24:K24">SUM(C22:C23)</f>
        <v>929785691</v>
      </c>
      <c r="D24" s="41">
        <f t="shared" si="4"/>
        <v>-1321471652</v>
      </c>
      <c r="E24" s="39">
        <f t="shared" si="4"/>
        <v>1098730000</v>
      </c>
      <c r="F24" s="40">
        <f t="shared" si="4"/>
        <v>1090341996</v>
      </c>
      <c r="G24" s="42">
        <f t="shared" si="4"/>
        <v>1090341996</v>
      </c>
      <c r="H24" s="43">
        <f t="shared" si="4"/>
        <v>337482087</v>
      </c>
      <c r="I24" s="39">
        <f t="shared" si="4"/>
        <v>1512993108</v>
      </c>
      <c r="J24" s="40">
        <f t="shared" si="4"/>
        <v>1502232908</v>
      </c>
      <c r="K24" s="42">
        <f t="shared" si="4"/>
        <v>1219570992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588455804</v>
      </c>
      <c r="C27" s="7">
        <v>815422958</v>
      </c>
      <c r="D27" s="69">
        <v>-961280507</v>
      </c>
      <c r="E27" s="70">
        <v>1912547000</v>
      </c>
      <c r="F27" s="7">
        <v>1645770000</v>
      </c>
      <c r="G27" s="71">
        <v>1645770000</v>
      </c>
      <c r="H27" s="72">
        <v>5516909187</v>
      </c>
      <c r="I27" s="70">
        <v>1889186104</v>
      </c>
      <c r="J27" s="7">
        <v>1584862224</v>
      </c>
      <c r="K27" s="71">
        <v>1301637120</v>
      </c>
    </row>
    <row r="28" spans="1:11" ht="12.75">
      <c r="A28" s="73" t="s">
        <v>34</v>
      </c>
      <c r="B28" s="6">
        <v>476928244</v>
      </c>
      <c r="C28" s="6">
        <v>569507214</v>
      </c>
      <c r="D28" s="23">
        <v>-567715057</v>
      </c>
      <c r="E28" s="24">
        <v>798465000</v>
      </c>
      <c r="F28" s="6">
        <v>910343504</v>
      </c>
      <c r="G28" s="25">
        <v>910343504</v>
      </c>
      <c r="H28" s="26">
        <v>918140830</v>
      </c>
      <c r="I28" s="24">
        <v>1311136048</v>
      </c>
      <c r="J28" s="6">
        <v>1221451992</v>
      </c>
      <c r="K28" s="25">
        <v>842844324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143573637</v>
      </c>
      <c r="D30" s="23">
        <v>-117543860</v>
      </c>
      <c r="E30" s="24">
        <v>834400000</v>
      </c>
      <c r="F30" s="6">
        <v>491400000</v>
      </c>
      <c r="G30" s="25">
        <v>491400000</v>
      </c>
      <c r="H30" s="26">
        <v>39926825</v>
      </c>
      <c r="I30" s="24">
        <v>350000064</v>
      </c>
      <c r="J30" s="6">
        <v>120200136</v>
      </c>
      <c r="K30" s="25">
        <v>198000132</v>
      </c>
    </row>
    <row r="31" spans="1:11" ht="12.75">
      <c r="A31" s="22" t="s">
        <v>36</v>
      </c>
      <c r="B31" s="6">
        <v>111527562</v>
      </c>
      <c r="C31" s="6">
        <v>102342106</v>
      </c>
      <c r="D31" s="23">
        <v>-209196528</v>
      </c>
      <c r="E31" s="24">
        <v>259982000</v>
      </c>
      <c r="F31" s="6">
        <v>228526496</v>
      </c>
      <c r="G31" s="25">
        <v>228526496</v>
      </c>
      <c r="H31" s="26">
        <v>4518721412</v>
      </c>
      <c r="I31" s="24">
        <v>228049992</v>
      </c>
      <c r="J31" s="6">
        <v>243210096</v>
      </c>
      <c r="K31" s="25">
        <v>260792664</v>
      </c>
    </row>
    <row r="32" spans="1:11" ht="12.75">
      <c r="A32" s="33" t="s">
        <v>37</v>
      </c>
      <c r="B32" s="7">
        <f>SUM(B28:B31)</f>
        <v>588455806</v>
      </c>
      <c r="C32" s="7">
        <f aca="true" t="shared" si="5" ref="C32:K32">SUM(C28:C31)</f>
        <v>815422957</v>
      </c>
      <c r="D32" s="69">
        <f t="shared" si="5"/>
        <v>-894455445</v>
      </c>
      <c r="E32" s="70">
        <f t="shared" si="5"/>
        <v>1892847000</v>
      </c>
      <c r="F32" s="7">
        <f t="shared" si="5"/>
        <v>1630270000</v>
      </c>
      <c r="G32" s="71">
        <f t="shared" si="5"/>
        <v>1630270000</v>
      </c>
      <c r="H32" s="72">
        <f t="shared" si="5"/>
        <v>5476789067</v>
      </c>
      <c r="I32" s="70">
        <f t="shared" si="5"/>
        <v>1889186104</v>
      </c>
      <c r="J32" s="7">
        <f t="shared" si="5"/>
        <v>1584862224</v>
      </c>
      <c r="K32" s="71">
        <f t="shared" si="5"/>
        <v>1301637120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514088887</v>
      </c>
      <c r="C35" s="6">
        <v>940939940</v>
      </c>
      <c r="D35" s="23">
        <v>-361909195</v>
      </c>
      <c r="E35" s="24">
        <v>711934366</v>
      </c>
      <c r="F35" s="6">
        <v>734360108</v>
      </c>
      <c r="G35" s="25">
        <v>734360108</v>
      </c>
      <c r="H35" s="26">
        <v>1223872583</v>
      </c>
      <c r="I35" s="24">
        <v>-139193008</v>
      </c>
      <c r="J35" s="6">
        <v>172365644</v>
      </c>
      <c r="K35" s="25">
        <v>202928940</v>
      </c>
    </row>
    <row r="36" spans="1:11" ht="12.75">
      <c r="A36" s="22" t="s">
        <v>40</v>
      </c>
      <c r="B36" s="6">
        <v>9431767747</v>
      </c>
      <c r="C36" s="6">
        <v>13514256462</v>
      </c>
      <c r="D36" s="23">
        <v>-1553711616</v>
      </c>
      <c r="E36" s="24">
        <v>15771057991</v>
      </c>
      <c r="F36" s="6">
        <v>15479471388</v>
      </c>
      <c r="G36" s="25">
        <v>15479471388</v>
      </c>
      <c r="H36" s="26">
        <v>13905155323</v>
      </c>
      <c r="I36" s="24">
        <v>1652186116</v>
      </c>
      <c r="J36" s="6">
        <v>1329867264</v>
      </c>
      <c r="K36" s="25">
        <v>1016642052</v>
      </c>
    </row>
    <row r="37" spans="1:11" ht="12.75">
      <c r="A37" s="22" t="s">
        <v>41</v>
      </c>
      <c r="B37" s="6">
        <v>584919769</v>
      </c>
      <c r="C37" s="6">
        <v>735162193</v>
      </c>
      <c r="D37" s="23">
        <v>154587416</v>
      </c>
      <c r="E37" s="24">
        <v>676936000</v>
      </c>
      <c r="F37" s="6">
        <v>713111331</v>
      </c>
      <c r="G37" s="25">
        <v>713111331</v>
      </c>
      <c r="H37" s="26">
        <v>1184026064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460702211</v>
      </c>
      <c r="C38" s="6">
        <v>622397795</v>
      </c>
      <c r="D38" s="23">
        <v>146938690</v>
      </c>
      <c r="E38" s="24">
        <v>991313890</v>
      </c>
      <c r="F38" s="6">
        <v>991313890</v>
      </c>
      <c r="G38" s="25">
        <v>991313890</v>
      </c>
      <c r="H38" s="26">
        <v>895422249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8900234654</v>
      </c>
      <c r="C39" s="6">
        <v>13097636416</v>
      </c>
      <c r="D39" s="23">
        <v>-896828648</v>
      </c>
      <c r="E39" s="24">
        <v>13716012467</v>
      </c>
      <c r="F39" s="6">
        <v>13419064279</v>
      </c>
      <c r="G39" s="25">
        <v>13419064279</v>
      </c>
      <c r="H39" s="26">
        <v>12694832002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237732490</v>
      </c>
      <c r="C42" s="6">
        <v>943935438</v>
      </c>
      <c r="D42" s="23">
        <v>-844761519</v>
      </c>
      <c r="E42" s="24">
        <v>1148248489</v>
      </c>
      <c r="F42" s="6">
        <v>1087369720</v>
      </c>
      <c r="G42" s="25">
        <v>1087369720</v>
      </c>
      <c r="H42" s="26">
        <v>-2578463113</v>
      </c>
      <c r="I42" s="24">
        <v>-296077908</v>
      </c>
      <c r="J42" s="6">
        <v>-464918188</v>
      </c>
      <c r="K42" s="25">
        <v>-871663944</v>
      </c>
    </row>
    <row r="43" spans="1:11" ht="12.75">
      <c r="A43" s="22" t="s">
        <v>46</v>
      </c>
      <c r="B43" s="6">
        <v>-481022111</v>
      </c>
      <c r="C43" s="6">
        <v>-943896904</v>
      </c>
      <c r="D43" s="23">
        <v>0</v>
      </c>
      <c r="E43" s="24">
        <v>-2200109845</v>
      </c>
      <c r="F43" s="6">
        <v>-1246110745</v>
      </c>
      <c r="G43" s="25">
        <v>-1246110745</v>
      </c>
      <c r="H43" s="26">
        <v>-273404327</v>
      </c>
      <c r="I43" s="24">
        <v>-1889186104</v>
      </c>
      <c r="J43" s="6">
        <v>-1584862224</v>
      </c>
      <c r="K43" s="25">
        <v>-1301637120</v>
      </c>
    </row>
    <row r="44" spans="1:11" ht="12.75">
      <c r="A44" s="22" t="s">
        <v>47</v>
      </c>
      <c r="B44" s="6">
        <v>6650428</v>
      </c>
      <c r="C44" s="6">
        <v>11474827</v>
      </c>
      <c r="D44" s="23">
        <v>114340704</v>
      </c>
      <c r="E44" s="24">
        <v>720847296</v>
      </c>
      <c r="F44" s="6">
        <v>682188000</v>
      </c>
      <c r="G44" s="25">
        <v>682188000</v>
      </c>
      <c r="H44" s="26">
        <v>-80762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86225049</v>
      </c>
      <c r="C45" s="7">
        <v>99770751</v>
      </c>
      <c r="D45" s="69">
        <v>-730420815</v>
      </c>
      <c r="E45" s="70">
        <v>-313001140</v>
      </c>
      <c r="F45" s="7">
        <v>525464779</v>
      </c>
      <c r="G45" s="71">
        <v>525464779</v>
      </c>
      <c r="H45" s="72">
        <v>-2737514760</v>
      </c>
      <c r="I45" s="70">
        <v>-2185264012</v>
      </c>
      <c r="J45" s="7">
        <v>-2049780412</v>
      </c>
      <c r="K45" s="71">
        <v>-2173301064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145225849</v>
      </c>
      <c r="C48" s="6">
        <v>348349620</v>
      </c>
      <c r="D48" s="23">
        <v>6792</v>
      </c>
      <c r="E48" s="24">
        <v>511624664</v>
      </c>
      <c r="F48" s="6">
        <v>318427755</v>
      </c>
      <c r="G48" s="25">
        <v>318427755</v>
      </c>
      <c r="H48" s="26">
        <v>185847577</v>
      </c>
      <c r="I48" s="24">
        <v>-2385264016</v>
      </c>
      <c r="J48" s="6">
        <v>-2299780408</v>
      </c>
      <c r="K48" s="25">
        <v>-2473301064</v>
      </c>
    </row>
    <row r="49" spans="1:11" ht="12.75">
      <c r="A49" s="22" t="s">
        <v>51</v>
      </c>
      <c r="B49" s="6">
        <f>+B75</f>
        <v>68602646.5144648</v>
      </c>
      <c r="C49" s="6">
        <f aca="true" t="shared" si="6" ref="C49:K49">+C75</f>
        <v>-10365949.883143902</v>
      </c>
      <c r="D49" s="23">
        <f t="shared" si="6"/>
        <v>32081772</v>
      </c>
      <c r="E49" s="24">
        <f t="shared" si="6"/>
        <v>233754139.39887917</v>
      </c>
      <c r="F49" s="6">
        <f t="shared" si="6"/>
        <v>148479300.84729755</v>
      </c>
      <c r="G49" s="25">
        <f t="shared" si="6"/>
        <v>148479300.84729755</v>
      </c>
      <c r="H49" s="26">
        <f t="shared" si="6"/>
        <v>964433052.2945116</v>
      </c>
      <c r="I49" s="24">
        <f t="shared" si="6"/>
        <v>-297022503.7641765</v>
      </c>
      <c r="J49" s="6">
        <f t="shared" si="6"/>
        <v>-196723652.75825632</v>
      </c>
      <c r="K49" s="25">
        <f t="shared" si="6"/>
        <v>-214480430.59412736</v>
      </c>
    </row>
    <row r="50" spans="1:11" ht="12.75">
      <c r="A50" s="33" t="s">
        <v>52</v>
      </c>
      <c r="B50" s="7">
        <f>+B48-B49</f>
        <v>76623202.4855352</v>
      </c>
      <c r="C50" s="7">
        <f aca="true" t="shared" si="7" ref="C50:K50">+C48-C49</f>
        <v>358715569.8831439</v>
      </c>
      <c r="D50" s="69">
        <f t="shared" si="7"/>
        <v>-32074980</v>
      </c>
      <c r="E50" s="70">
        <f t="shared" si="7"/>
        <v>277870524.6011208</v>
      </c>
      <c r="F50" s="7">
        <f t="shared" si="7"/>
        <v>169948454.15270245</v>
      </c>
      <c r="G50" s="71">
        <f t="shared" si="7"/>
        <v>169948454.15270245</v>
      </c>
      <c r="H50" s="72">
        <f t="shared" si="7"/>
        <v>-778585475.2945116</v>
      </c>
      <c r="I50" s="70">
        <f t="shared" si="7"/>
        <v>-2088241512.2358236</v>
      </c>
      <c r="J50" s="7">
        <f t="shared" si="7"/>
        <v>-2103056755.2417436</v>
      </c>
      <c r="K50" s="71">
        <f t="shared" si="7"/>
        <v>-2258820633.405873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8222348768</v>
      </c>
      <c r="C53" s="6">
        <v>13514256461</v>
      </c>
      <c r="D53" s="23">
        <v>-610427390</v>
      </c>
      <c r="E53" s="24">
        <v>13510466236</v>
      </c>
      <c r="F53" s="6">
        <v>13856820233</v>
      </c>
      <c r="G53" s="25">
        <v>13856820233</v>
      </c>
      <c r="H53" s="26">
        <v>11726912540</v>
      </c>
      <c r="I53" s="24">
        <v>1652186116</v>
      </c>
      <c r="J53" s="6">
        <v>1329867264</v>
      </c>
      <c r="K53" s="25">
        <v>1016642052</v>
      </c>
    </row>
    <row r="54" spans="1:11" ht="12.75">
      <c r="A54" s="22" t="s">
        <v>55</v>
      </c>
      <c r="B54" s="6">
        <v>477163893</v>
      </c>
      <c r="C54" s="6">
        <v>754377172</v>
      </c>
      <c r="D54" s="23">
        <v>0</v>
      </c>
      <c r="E54" s="24">
        <v>190000000</v>
      </c>
      <c r="F54" s="6">
        <v>190000000</v>
      </c>
      <c r="G54" s="25">
        <v>190000000</v>
      </c>
      <c r="H54" s="26">
        <v>729667598</v>
      </c>
      <c r="I54" s="24">
        <v>236999988</v>
      </c>
      <c r="J54" s="6">
        <v>254994960</v>
      </c>
      <c r="K54" s="25">
        <v>284995068</v>
      </c>
    </row>
    <row r="55" spans="1:11" ht="12.75">
      <c r="A55" s="22" t="s">
        <v>56</v>
      </c>
      <c r="B55" s="6">
        <v>180110687</v>
      </c>
      <c r="C55" s="6">
        <v>182210666</v>
      </c>
      <c r="D55" s="23">
        <v>-499292393</v>
      </c>
      <c r="E55" s="24">
        <v>540617120</v>
      </c>
      <c r="F55" s="6">
        <v>703729225</v>
      </c>
      <c r="G55" s="25">
        <v>703729225</v>
      </c>
      <c r="H55" s="26">
        <v>4936964706</v>
      </c>
      <c r="I55" s="24">
        <v>714288164</v>
      </c>
      <c r="J55" s="6">
        <v>549593304</v>
      </c>
      <c r="K55" s="25">
        <v>338864006</v>
      </c>
    </row>
    <row r="56" spans="1:11" ht="12.75">
      <c r="A56" s="22" t="s">
        <v>57</v>
      </c>
      <c r="B56" s="6">
        <v>0</v>
      </c>
      <c r="C56" s="6">
        <v>244422411</v>
      </c>
      <c r="D56" s="23">
        <v>-7195696</v>
      </c>
      <c r="E56" s="24">
        <v>492286400</v>
      </c>
      <c r="F56" s="6">
        <v>531996050</v>
      </c>
      <c r="G56" s="25">
        <v>531996050</v>
      </c>
      <c r="H56" s="26">
        <v>510664584</v>
      </c>
      <c r="I56" s="24">
        <v>598087308</v>
      </c>
      <c r="J56" s="6">
        <v>616946184</v>
      </c>
      <c r="K56" s="25">
        <v>672313344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440935526</v>
      </c>
      <c r="D59" s="23">
        <v>469080347</v>
      </c>
      <c r="E59" s="24">
        <v>499021646</v>
      </c>
      <c r="F59" s="6">
        <v>499021646</v>
      </c>
      <c r="G59" s="25">
        <v>499021646</v>
      </c>
      <c r="H59" s="26">
        <v>499021646</v>
      </c>
      <c r="I59" s="24">
        <v>550224286</v>
      </c>
      <c r="J59" s="6">
        <v>597870539</v>
      </c>
      <c r="K59" s="25">
        <v>650283282</v>
      </c>
    </row>
    <row r="60" spans="1:11" ht="12.75">
      <c r="A60" s="90" t="s">
        <v>60</v>
      </c>
      <c r="B60" s="6">
        <v>0</v>
      </c>
      <c r="C60" s="6">
        <v>99643572</v>
      </c>
      <c r="D60" s="23">
        <v>106003800</v>
      </c>
      <c r="E60" s="24">
        <v>112770000</v>
      </c>
      <c r="F60" s="6">
        <v>112770000</v>
      </c>
      <c r="G60" s="25">
        <v>112770000</v>
      </c>
      <c r="H60" s="26">
        <v>112770000</v>
      </c>
      <c r="I60" s="24">
        <v>120459000</v>
      </c>
      <c r="J60" s="6">
        <v>128475500</v>
      </c>
      <c r="K60" s="25">
        <v>137084500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178120</v>
      </c>
      <c r="D63" s="99">
        <v>130107</v>
      </c>
      <c r="E63" s="97">
        <v>137913</v>
      </c>
      <c r="F63" s="98">
        <v>137913</v>
      </c>
      <c r="G63" s="99">
        <v>137913</v>
      </c>
      <c r="H63" s="100">
        <v>137913</v>
      </c>
      <c r="I63" s="97">
        <v>146188</v>
      </c>
      <c r="J63" s="98">
        <v>154959</v>
      </c>
      <c r="K63" s="99">
        <v>164257</v>
      </c>
    </row>
    <row r="64" spans="1:11" ht="12.75">
      <c r="A64" s="96" t="s">
        <v>64</v>
      </c>
      <c r="B64" s="97">
        <v>0</v>
      </c>
      <c r="C64" s="98">
        <v>29199</v>
      </c>
      <c r="D64" s="99">
        <v>38791</v>
      </c>
      <c r="E64" s="97">
        <v>41119</v>
      </c>
      <c r="F64" s="98">
        <v>41119</v>
      </c>
      <c r="G64" s="99">
        <v>41119</v>
      </c>
      <c r="H64" s="100">
        <v>41119</v>
      </c>
      <c r="I64" s="97">
        <v>43586</v>
      </c>
      <c r="J64" s="98">
        <v>46201</v>
      </c>
      <c r="K64" s="99">
        <v>48973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0.9389646351137113</v>
      </c>
      <c r="C70" s="5">
        <f aca="true" t="shared" si="8" ref="C70:K70">IF(ISERROR(C71/C72),0,(C71/C72))</f>
        <v>1.0901197551214108</v>
      </c>
      <c r="D70" s="5">
        <f t="shared" si="8"/>
        <v>0</v>
      </c>
      <c r="E70" s="5">
        <f t="shared" si="8"/>
        <v>0.9701746168590426</v>
      </c>
      <c r="F70" s="5">
        <f t="shared" si="8"/>
        <v>0.9499831049864204</v>
      </c>
      <c r="G70" s="5">
        <f t="shared" si="8"/>
        <v>0.9499831049864204</v>
      </c>
      <c r="H70" s="5">
        <f t="shared" si="8"/>
        <v>0.16430483765722814</v>
      </c>
      <c r="I70" s="5">
        <f t="shared" si="8"/>
        <v>0.15008560395619358</v>
      </c>
      <c r="J70" s="5">
        <f t="shared" si="8"/>
        <v>0.11478493049740587</v>
      </c>
      <c r="K70" s="5">
        <f t="shared" si="8"/>
        <v>0.11446115548225777</v>
      </c>
    </row>
    <row r="71" spans="1:11" ht="12.75" hidden="1">
      <c r="A71" s="2" t="s">
        <v>108</v>
      </c>
      <c r="B71" s="2">
        <f>+B83</f>
        <v>1465483843</v>
      </c>
      <c r="C71" s="2">
        <f aca="true" t="shared" si="9" ref="C71:K71">+C83</f>
        <v>1733093305</v>
      </c>
      <c r="D71" s="2">
        <f t="shared" si="9"/>
        <v>0</v>
      </c>
      <c r="E71" s="2">
        <f t="shared" si="9"/>
        <v>2423974489</v>
      </c>
      <c r="F71" s="2">
        <f t="shared" si="9"/>
        <v>2374331716</v>
      </c>
      <c r="G71" s="2">
        <f t="shared" si="9"/>
        <v>2374331716</v>
      </c>
      <c r="H71" s="2">
        <f t="shared" si="9"/>
        <v>331512916</v>
      </c>
      <c r="I71" s="2">
        <f t="shared" si="9"/>
        <v>396631620</v>
      </c>
      <c r="J71" s="2">
        <f t="shared" si="9"/>
        <v>320560644</v>
      </c>
      <c r="K71" s="2">
        <f t="shared" si="9"/>
        <v>345918624</v>
      </c>
    </row>
    <row r="72" spans="1:11" ht="12.75" hidden="1">
      <c r="A72" s="2" t="s">
        <v>109</v>
      </c>
      <c r="B72" s="2">
        <f>+B77</f>
        <v>1560744450</v>
      </c>
      <c r="C72" s="2">
        <f aca="true" t="shared" si="10" ref="C72:K72">+C77</f>
        <v>1589819189</v>
      </c>
      <c r="D72" s="2">
        <f t="shared" si="10"/>
        <v>-61680277</v>
      </c>
      <c r="E72" s="2">
        <f t="shared" si="10"/>
        <v>2498493000</v>
      </c>
      <c r="F72" s="2">
        <f t="shared" si="10"/>
        <v>2499340992</v>
      </c>
      <c r="G72" s="2">
        <f t="shared" si="10"/>
        <v>2499340992</v>
      </c>
      <c r="H72" s="2">
        <f t="shared" si="10"/>
        <v>2017669843</v>
      </c>
      <c r="I72" s="2">
        <f t="shared" si="10"/>
        <v>2642702628</v>
      </c>
      <c r="J72" s="2">
        <f t="shared" si="10"/>
        <v>2792706696</v>
      </c>
      <c r="K72" s="2">
        <f t="shared" si="10"/>
        <v>3022148628</v>
      </c>
    </row>
    <row r="73" spans="1:11" ht="12.75" hidden="1">
      <c r="A73" s="2" t="s">
        <v>110</v>
      </c>
      <c r="B73" s="2">
        <f>+B74</f>
        <v>-264516595.49999982</v>
      </c>
      <c r="C73" s="2">
        <f aca="true" t="shared" si="11" ref="C73:K73">+(C78+C80+C81+C82)-(B78+B80+B81+B82)</f>
        <v>167725504</v>
      </c>
      <c r="D73" s="2">
        <f t="shared" si="11"/>
        <v>-807028802</v>
      </c>
      <c r="E73" s="2">
        <f t="shared" si="11"/>
        <v>811669489</v>
      </c>
      <c r="F73" s="2">
        <f>+(F78+F80+F81+F82)-(D78+D80+D81+D82)</f>
        <v>653992885</v>
      </c>
      <c r="G73" s="2">
        <f>+(G78+G80+G81+G82)-(D78+D80+D81+D82)</f>
        <v>653992885</v>
      </c>
      <c r="H73" s="2">
        <f>+(H78+H80+H81+H82)-(D78+D80+D81+D82)</f>
        <v>1168761149</v>
      </c>
      <c r="I73" s="2">
        <f>+(I78+I80+I81+I82)-(E78+E80+E81+E82)</f>
        <v>1708676165</v>
      </c>
      <c r="J73" s="2">
        <f t="shared" si="11"/>
        <v>226075044</v>
      </c>
      <c r="K73" s="2">
        <f t="shared" si="11"/>
        <v>204083952</v>
      </c>
    </row>
    <row r="74" spans="1:11" ht="12.75" hidden="1">
      <c r="A74" s="2" t="s">
        <v>111</v>
      </c>
      <c r="B74" s="2">
        <f>+TREND(C74:E74)</f>
        <v>-264516595.49999982</v>
      </c>
      <c r="C74" s="2">
        <f>+C73</f>
        <v>167725504</v>
      </c>
      <c r="D74" s="2">
        <f aca="true" t="shared" si="12" ref="D74:K74">+D73</f>
        <v>-807028802</v>
      </c>
      <c r="E74" s="2">
        <f t="shared" si="12"/>
        <v>811669489</v>
      </c>
      <c r="F74" s="2">
        <f t="shared" si="12"/>
        <v>653992885</v>
      </c>
      <c r="G74" s="2">
        <f t="shared" si="12"/>
        <v>653992885</v>
      </c>
      <c r="H74" s="2">
        <f t="shared" si="12"/>
        <v>1168761149</v>
      </c>
      <c r="I74" s="2">
        <f t="shared" si="12"/>
        <v>1708676165</v>
      </c>
      <c r="J74" s="2">
        <f t="shared" si="12"/>
        <v>226075044</v>
      </c>
      <c r="K74" s="2">
        <f t="shared" si="12"/>
        <v>204083952</v>
      </c>
    </row>
    <row r="75" spans="1:11" ht="12.75" hidden="1">
      <c r="A75" s="2" t="s">
        <v>112</v>
      </c>
      <c r="B75" s="2">
        <f>+B84-(((B80+B81+B78)*B70)-B79)</f>
        <v>68602646.5144648</v>
      </c>
      <c r="C75" s="2">
        <f aca="true" t="shared" si="13" ref="C75:K75">+C84-(((C80+C81+C78)*C70)-C79)</f>
        <v>-10365949.883143902</v>
      </c>
      <c r="D75" s="2">
        <f t="shared" si="13"/>
        <v>32081772</v>
      </c>
      <c r="E75" s="2">
        <f t="shared" si="13"/>
        <v>233754139.39887917</v>
      </c>
      <c r="F75" s="2">
        <f t="shared" si="13"/>
        <v>148479300.84729755</v>
      </c>
      <c r="G75" s="2">
        <f t="shared" si="13"/>
        <v>148479300.84729755</v>
      </c>
      <c r="H75" s="2">
        <f t="shared" si="13"/>
        <v>964433052.2945116</v>
      </c>
      <c r="I75" s="2">
        <f t="shared" si="13"/>
        <v>-297022503.7641765</v>
      </c>
      <c r="J75" s="2">
        <f t="shared" si="13"/>
        <v>-196723652.75825632</v>
      </c>
      <c r="K75" s="2">
        <f t="shared" si="13"/>
        <v>-214480430.59412736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1560744450</v>
      </c>
      <c r="C77" s="3">
        <v>1589819189</v>
      </c>
      <c r="D77" s="3">
        <v>-61680277</v>
      </c>
      <c r="E77" s="3">
        <v>2498493000</v>
      </c>
      <c r="F77" s="3">
        <v>2499340992</v>
      </c>
      <c r="G77" s="3">
        <v>2499340992</v>
      </c>
      <c r="H77" s="3">
        <v>2017669843</v>
      </c>
      <c r="I77" s="3">
        <v>2642702628</v>
      </c>
      <c r="J77" s="3">
        <v>2792706696</v>
      </c>
      <c r="K77" s="3">
        <v>3022148628</v>
      </c>
    </row>
    <row r="78" spans="1:11" ht="13.5" hidden="1">
      <c r="A78" s="1" t="s">
        <v>67</v>
      </c>
      <c r="B78" s="3">
        <v>160512</v>
      </c>
      <c r="C78" s="3">
        <v>148185</v>
      </c>
      <c r="D78" s="3">
        <v>0</v>
      </c>
      <c r="E78" s="3">
        <v>0</v>
      </c>
      <c r="F78" s="3">
        <v>0</v>
      </c>
      <c r="G78" s="3">
        <v>0</v>
      </c>
      <c r="H78" s="3">
        <v>144352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411348527</v>
      </c>
      <c r="C79" s="3">
        <v>570396007</v>
      </c>
      <c r="D79" s="3">
        <v>32081772</v>
      </c>
      <c r="E79" s="3">
        <v>538124000</v>
      </c>
      <c r="F79" s="3">
        <v>493299331</v>
      </c>
      <c r="G79" s="3">
        <v>493299331</v>
      </c>
      <c r="H79" s="3">
        <v>1095845248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331842106</v>
      </c>
      <c r="C80" s="3">
        <v>428445912</v>
      </c>
      <c r="D80" s="3">
        <v>159766009</v>
      </c>
      <c r="E80" s="3">
        <v>437961843</v>
      </c>
      <c r="F80" s="3">
        <v>289194909</v>
      </c>
      <c r="G80" s="3">
        <v>289194909</v>
      </c>
      <c r="H80" s="3">
        <v>760472527</v>
      </c>
      <c r="I80" s="3">
        <v>2246071008</v>
      </c>
      <c r="J80" s="3">
        <v>2472146052</v>
      </c>
      <c r="K80" s="3">
        <v>2676230004</v>
      </c>
    </row>
    <row r="81" spans="1:11" ht="13.5" hidden="1">
      <c r="A81" s="1" t="s">
        <v>70</v>
      </c>
      <c r="B81" s="3">
        <v>33022717</v>
      </c>
      <c r="C81" s="3">
        <v>104156506</v>
      </c>
      <c r="D81" s="3">
        <v>-434040655</v>
      </c>
      <c r="E81" s="3">
        <v>98933000</v>
      </c>
      <c r="F81" s="3">
        <v>90023330</v>
      </c>
      <c r="G81" s="3">
        <v>90023330</v>
      </c>
      <c r="H81" s="3">
        <v>133106567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3317</v>
      </c>
      <c r="C82" s="3">
        <v>3553</v>
      </c>
      <c r="D82" s="3">
        <v>0</v>
      </c>
      <c r="E82" s="3">
        <v>500000</v>
      </c>
      <c r="F82" s="3">
        <v>500000</v>
      </c>
      <c r="G82" s="3">
        <v>500000</v>
      </c>
      <c r="H82" s="3">
        <v>763057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1465483843</v>
      </c>
      <c r="C83" s="3">
        <v>1733093305</v>
      </c>
      <c r="D83" s="3">
        <v>0</v>
      </c>
      <c r="E83" s="3">
        <v>2423974489</v>
      </c>
      <c r="F83" s="3">
        <v>2374331716</v>
      </c>
      <c r="G83" s="3">
        <v>2374331716</v>
      </c>
      <c r="H83" s="3">
        <v>331512916</v>
      </c>
      <c r="I83" s="3">
        <v>396631620</v>
      </c>
      <c r="J83" s="3">
        <v>320560644</v>
      </c>
      <c r="K83" s="3">
        <v>345918624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216511888</v>
      </c>
      <c r="F84" s="3">
        <v>15430890</v>
      </c>
      <c r="G84" s="3">
        <v>15430890</v>
      </c>
      <c r="H84" s="3">
        <v>15430890</v>
      </c>
      <c r="I84" s="3">
        <v>40080420</v>
      </c>
      <c r="J84" s="3">
        <v>87041460</v>
      </c>
      <c r="K84" s="3">
        <v>91843948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17049718</v>
      </c>
      <c r="C5" s="6">
        <v>23010791</v>
      </c>
      <c r="D5" s="23">
        <v>2084332</v>
      </c>
      <c r="E5" s="24">
        <v>25864008</v>
      </c>
      <c r="F5" s="6">
        <v>25864008</v>
      </c>
      <c r="G5" s="25">
        <v>25864008</v>
      </c>
      <c r="H5" s="26">
        <v>20570339</v>
      </c>
      <c r="I5" s="24">
        <v>30208939</v>
      </c>
      <c r="J5" s="6">
        <v>31840219</v>
      </c>
      <c r="K5" s="25">
        <v>33559591</v>
      </c>
    </row>
    <row r="6" spans="1:11" ht="12.75">
      <c r="A6" s="22" t="s">
        <v>19</v>
      </c>
      <c r="B6" s="6">
        <v>6189916</v>
      </c>
      <c r="C6" s="6">
        <v>6339628</v>
      </c>
      <c r="D6" s="23">
        <v>557765</v>
      </c>
      <c r="E6" s="24">
        <v>7628612</v>
      </c>
      <c r="F6" s="6">
        <v>7628612</v>
      </c>
      <c r="G6" s="25">
        <v>7628612</v>
      </c>
      <c r="H6" s="26">
        <v>6389673</v>
      </c>
      <c r="I6" s="24">
        <v>7709699</v>
      </c>
      <c r="J6" s="6">
        <v>8126023</v>
      </c>
      <c r="K6" s="25">
        <v>8564829</v>
      </c>
    </row>
    <row r="7" spans="1:11" ht="12.75">
      <c r="A7" s="22" t="s">
        <v>20</v>
      </c>
      <c r="B7" s="6">
        <v>12056549</v>
      </c>
      <c r="C7" s="6">
        <v>12517314</v>
      </c>
      <c r="D7" s="23">
        <v>-4487247</v>
      </c>
      <c r="E7" s="24">
        <v>14761048</v>
      </c>
      <c r="F7" s="6">
        <v>1476104</v>
      </c>
      <c r="G7" s="25">
        <v>1476104</v>
      </c>
      <c r="H7" s="26">
        <v>4517832</v>
      </c>
      <c r="I7" s="24">
        <v>5324447</v>
      </c>
      <c r="J7" s="6">
        <v>5611966</v>
      </c>
      <c r="K7" s="25">
        <v>5915013</v>
      </c>
    </row>
    <row r="8" spans="1:11" ht="12.75">
      <c r="A8" s="22" t="s">
        <v>21</v>
      </c>
      <c r="B8" s="6">
        <v>212000673</v>
      </c>
      <c r="C8" s="6">
        <v>208670946</v>
      </c>
      <c r="D8" s="23">
        <v>669713</v>
      </c>
      <c r="E8" s="24">
        <v>237598926</v>
      </c>
      <c r="F8" s="6">
        <v>6860626</v>
      </c>
      <c r="G8" s="25">
        <v>6860626</v>
      </c>
      <c r="H8" s="26">
        <v>145779205</v>
      </c>
      <c r="I8" s="24">
        <v>253358000</v>
      </c>
      <c r="J8" s="6">
        <v>277753000</v>
      </c>
      <c r="K8" s="25">
        <v>295898001</v>
      </c>
    </row>
    <row r="9" spans="1:11" ht="12.75">
      <c r="A9" s="22" t="s">
        <v>22</v>
      </c>
      <c r="B9" s="6">
        <v>92922044</v>
      </c>
      <c r="C9" s="6">
        <v>58062270</v>
      </c>
      <c r="D9" s="23">
        <v>83656659</v>
      </c>
      <c r="E9" s="24">
        <v>239773308</v>
      </c>
      <c r="F9" s="6">
        <v>43044662</v>
      </c>
      <c r="G9" s="25">
        <v>43044662</v>
      </c>
      <c r="H9" s="26">
        <v>2562054</v>
      </c>
      <c r="I9" s="24">
        <v>57765654</v>
      </c>
      <c r="J9" s="6">
        <v>29264994</v>
      </c>
      <c r="K9" s="25">
        <v>30845308</v>
      </c>
    </row>
    <row r="10" spans="1:11" ht="20.25">
      <c r="A10" s="27" t="s">
        <v>102</v>
      </c>
      <c r="B10" s="28">
        <f>SUM(B5:B9)</f>
        <v>340218900</v>
      </c>
      <c r="C10" s="29">
        <f aca="true" t="shared" si="0" ref="C10:K10">SUM(C5:C9)</f>
        <v>308600949</v>
      </c>
      <c r="D10" s="30">
        <f t="shared" si="0"/>
        <v>82481222</v>
      </c>
      <c r="E10" s="28">
        <f t="shared" si="0"/>
        <v>525625902</v>
      </c>
      <c r="F10" s="29">
        <f t="shared" si="0"/>
        <v>84874012</v>
      </c>
      <c r="G10" s="31">
        <f t="shared" si="0"/>
        <v>84874012</v>
      </c>
      <c r="H10" s="32">
        <f t="shared" si="0"/>
        <v>179819103</v>
      </c>
      <c r="I10" s="28">
        <f t="shared" si="0"/>
        <v>354366739</v>
      </c>
      <c r="J10" s="29">
        <f t="shared" si="0"/>
        <v>352596202</v>
      </c>
      <c r="K10" s="31">
        <f t="shared" si="0"/>
        <v>374782742</v>
      </c>
    </row>
    <row r="11" spans="1:11" ht="12.75">
      <c r="A11" s="22" t="s">
        <v>23</v>
      </c>
      <c r="B11" s="6">
        <v>78995822</v>
      </c>
      <c r="C11" s="6">
        <v>83926044</v>
      </c>
      <c r="D11" s="23">
        <v>8354090</v>
      </c>
      <c r="E11" s="24">
        <v>106493764</v>
      </c>
      <c r="F11" s="6">
        <v>106493764</v>
      </c>
      <c r="G11" s="25">
        <v>106493764</v>
      </c>
      <c r="H11" s="26">
        <v>86550778</v>
      </c>
      <c r="I11" s="24">
        <v>110277908</v>
      </c>
      <c r="J11" s="6">
        <v>116232906</v>
      </c>
      <c r="K11" s="25">
        <v>122509471</v>
      </c>
    </row>
    <row r="12" spans="1:11" ht="12.75">
      <c r="A12" s="22" t="s">
        <v>24</v>
      </c>
      <c r="B12" s="6">
        <v>16779483</v>
      </c>
      <c r="C12" s="6">
        <v>18270497</v>
      </c>
      <c r="D12" s="23">
        <v>1980303</v>
      </c>
      <c r="E12" s="24">
        <v>27715031</v>
      </c>
      <c r="F12" s="6">
        <v>27715031</v>
      </c>
      <c r="G12" s="25">
        <v>27715031</v>
      </c>
      <c r="H12" s="26">
        <v>242641</v>
      </c>
      <c r="I12" s="24">
        <v>27577734</v>
      </c>
      <c r="J12" s="6">
        <v>29066932</v>
      </c>
      <c r="K12" s="25">
        <v>30636546</v>
      </c>
    </row>
    <row r="13" spans="1:11" ht="12.75">
      <c r="A13" s="22" t="s">
        <v>103</v>
      </c>
      <c r="B13" s="6">
        <v>27993049</v>
      </c>
      <c r="C13" s="6">
        <v>54077607</v>
      </c>
      <c r="D13" s="23">
        <v>180298052</v>
      </c>
      <c r="E13" s="24">
        <v>36000000</v>
      </c>
      <c r="F13" s="6">
        <v>36000000</v>
      </c>
      <c r="G13" s="25">
        <v>36000000</v>
      </c>
      <c r="H13" s="26">
        <v>22052157</v>
      </c>
      <c r="I13" s="24">
        <v>37871995</v>
      </c>
      <c r="J13" s="6">
        <v>39917083</v>
      </c>
      <c r="K13" s="25">
        <v>42072606</v>
      </c>
    </row>
    <row r="14" spans="1:11" ht="12.75">
      <c r="A14" s="22" t="s">
        <v>25</v>
      </c>
      <c r="B14" s="6">
        <v>81041</v>
      </c>
      <c r="C14" s="6">
        <v>201278</v>
      </c>
      <c r="D14" s="23">
        <v>2312</v>
      </c>
      <c r="E14" s="24">
        <v>150000</v>
      </c>
      <c r="F14" s="6">
        <v>150000</v>
      </c>
      <c r="G14" s="25">
        <v>150000</v>
      </c>
      <c r="H14" s="26">
        <v>0</v>
      </c>
      <c r="I14" s="24">
        <v>135001</v>
      </c>
      <c r="J14" s="6">
        <v>142290</v>
      </c>
      <c r="K14" s="25">
        <v>149975</v>
      </c>
    </row>
    <row r="15" spans="1:11" ht="12.75">
      <c r="A15" s="22" t="s">
        <v>26</v>
      </c>
      <c r="B15" s="6">
        <v>7230356</v>
      </c>
      <c r="C15" s="6">
        <v>7732304</v>
      </c>
      <c r="D15" s="23">
        <v>3002731</v>
      </c>
      <c r="E15" s="24">
        <v>11069267</v>
      </c>
      <c r="F15" s="6">
        <v>4492446</v>
      </c>
      <c r="G15" s="25">
        <v>4492446</v>
      </c>
      <c r="H15" s="26">
        <v>1453074</v>
      </c>
      <c r="I15" s="24">
        <v>8159746</v>
      </c>
      <c r="J15" s="6">
        <v>11565719</v>
      </c>
      <c r="K15" s="25">
        <v>10911722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98125619</v>
      </c>
      <c r="C17" s="6">
        <v>177609717</v>
      </c>
      <c r="D17" s="23">
        <v>18988308</v>
      </c>
      <c r="E17" s="24">
        <v>177215001</v>
      </c>
      <c r="F17" s="6">
        <v>91310329</v>
      </c>
      <c r="G17" s="25">
        <v>91310329</v>
      </c>
      <c r="H17" s="26">
        <v>67670101</v>
      </c>
      <c r="I17" s="24">
        <v>120252260</v>
      </c>
      <c r="J17" s="6">
        <v>125447842</v>
      </c>
      <c r="K17" s="25">
        <v>139046896</v>
      </c>
    </row>
    <row r="18" spans="1:11" ht="12.75">
      <c r="A18" s="33" t="s">
        <v>28</v>
      </c>
      <c r="B18" s="34">
        <f>SUM(B11:B17)</f>
        <v>229205370</v>
      </c>
      <c r="C18" s="35">
        <f aca="true" t="shared" si="1" ref="C18:K18">SUM(C11:C17)</f>
        <v>341817447</v>
      </c>
      <c r="D18" s="36">
        <f t="shared" si="1"/>
        <v>212625796</v>
      </c>
      <c r="E18" s="34">
        <f t="shared" si="1"/>
        <v>358643063</v>
      </c>
      <c r="F18" s="35">
        <f t="shared" si="1"/>
        <v>266161570</v>
      </c>
      <c r="G18" s="37">
        <f t="shared" si="1"/>
        <v>266161570</v>
      </c>
      <c r="H18" s="38">
        <f t="shared" si="1"/>
        <v>177968751</v>
      </c>
      <c r="I18" s="34">
        <f t="shared" si="1"/>
        <v>304274644</v>
      </c>
      <c r="J18" s="35">
        <f t="shared" si="1"/>
        <v>322372772</v>
      </c>
      <c r="K18" s="37">
        <f t="shared" si="1"/>
        <v>345327216</v>
      </c>
    </row>
    <row r="19" spans="1:11" ht="12.75">
      <c r="A19" s="33" t="s">
        <v>29</v>
      </c>
      <c r="B19" s="39">
        <f>+B10-B18</f>
        <v>111013530</v>
      </c>
      <c r="C19" s="40">
        <f aca="true" t="shared" si="2" ref="C19:K19">+C10-C18</f>
        <v>-33216498</v>
      </c>
      <c r="D19" s="41">
        <f t="shared" si="2"/>
        <v>-130144574</v>
      </c>
      <c r="E19" s="39">
        <f t="shared" si="2"/>
        <v>166982839</v>
      </c>
      <c r="F19" s="40">
        <f t="shared" si="2"/>
        <v>-181287558</v>
      </c>
      <c r="G19" s="42">
        <f t="shared" si="2"/>
        <v>-181287558</v>
      </c>
      <c r="H19" s="43">
        <f t="shared" si="2"/>
        <v>1850352</v>
      </c>
      <c r="I19" s="39">
        <f t="shared" si="2"/>
        <v>50092095</v>
      </c>
      <c r="J19" s="40">
        <f t="shared" si="2"/>
        <v>30223430</v>
      </c>
      <c r="K19" s="42">
        <f t="shared" si="2"/>
        <v>29455526</v>
      </c>
    </row>
    <row r="20" spans="1:11" ht="20.25">
      <c r="A20" s="44" t="s">
        <v>30</v>
      </c>
      <c r="B20" s="45">
        <v>61438378</v>
      </c>
      <c r="C20" s="46">
        <v>36699345</v>
      </c>
      <c r="D20" s="47">
        <v>10679685</v>
      </c>
      <c r="E20" s="45">
        <v>53003000</v>
      </c>
      <c r="F20" s="46">
        <v>15298300</v>
      </c>
      <c r="G20" s="48">
        <v>15298300</v>
      </c>
      <c r="H20" s="49">
        <v>7236379</v>
      </c>
      <c r="I20" s="45">
        <v>54074000</v>
      </c>
      <c r="J20" s="46">
        <v>57035000</v>
      </c>
      <c r="K20" s="48">
        <v>61296001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172451908</v>
      </c>
      <c r="C22" s="57">
        <f aca="true" t="shared" si="3" ref="C22:K22">SUM(C19:C21)</f>
        <v>3482847</v>
      </c>
      <c r="D22" s="58">
        <f t="shared" si="3"/>
        <v>-119464889</v>
      </c>
      <c r="E22" s="56">
        <f t="shared" si="3"/>
        <v>219985839</v>
      </c>
      <c r="F22" s="57">
        <f t="shared" si="3"/>
        <v>-165989258</v>
      </c>
      <c r="G22" s="59">
        <f t="shared" si="3"/>
        <v>-165989258</v>
      </c>
      <c r="H22" s="60">
        <f t="shared" si="3"/>
        <v>9086731</v>
      </c>
      <c r="I22" s="56">
        <f t="shared" si="3"/>
        <v>104166095</v>
      </c>
      <c r="J22" s="57">
        <f t="shared" si="3"/>
        <v>87258430</v>
      </c>
      <c r="K22" s="59">
        <f t="shared" si="3"/>
        <v>90751527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172451908</v>
      </c>
      <c r="C24" s="40">
        <f aca="true" t="shared" si="4" ref="C24:K24">SUM(C22:C23)</f>
        <v>3482847</v>
      </c>
      <c r="D24" s="41">
        <f t="shared" si="4"/>
        <v>-119464889</v>
      </c>
      <c r="E24" s="39">
        <f t="shared" si="4"/>
        <v>219985839</v>
      </c>
      <c r="F24" s="40">
        <f t="shared" si="4"/>
        <v>-165989258</v>
      </c>
      <c r="G24" s="42">
        <f t="shared" si="4"/>
        <v>-165989258</v>
      </c>
      <c r="H24" s="43">
        <f t="shared" si="4"/>
        <v>9086731</v>
      </c>
      <c r="I24" s="39">
        <f t="shared" si="4"/>
        <v>104166095</v>
      </c>
      <c r="J24" s="40">
        <f t="shared" si="4"/>
        <v>87258430</v>
      </c>
      <c r="K24" s="42">
        <f t="shared" si="4"/>
        <v>90751527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86696506</v>
      </c>
      <c r="C27" s="7">
        <v>89510830</v>
      </c>
      <c r="D27" s="69">
        <v>30371678</v>
      </c>
      <c r="E27" s="70">
        <v>219985851</v>
      </c>
      <c r="F27" s="7">
        <v>2722</v>
      </c>
      <c r="G27" s="71">
        <v>2722</v>
      </c>
      <c r="H27" s="72">
        <v>40099855</v>
      </c>
      <c r="I27" s="70">
        <v>104165942</v>
      </c>
      <c r="J27" s="7">
        <v>87258252</v>
      </c>
      <c r="K27" s="71">
        <v>90751200</v>
      </c>
    </row>
    <row r="28" spans="1:11" ht="12.75">
      <c r="A28" s="73" t="s">
        <v>34</v>
      </c>
      <c r="B28" s="6">
        <v>36136203</v>
      </c>
      <c r="C28" s="6">
        <v>31858958</v>
      </c>
      <c r="D28" s="23">
        <v>11102925</v>
      </c>
      <c r="E28" s="24">
        <v>60550851</v>
      </c>
      <c r="F28" s="6">
        <v>522</v>
      </c>
      <c r="G28" s="25">
        <v>522</v>
      </c>
      <c r="H28" s="26">
        <v>0</v>
      </c>
      <c r="I28" s="24">
        <v>51370301</v>
      </c>
      <c r="J28" s="6">
        <v>54183252</v>
      </c>
      <c r="K28" s="25">
        <v>58231200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50560302</v>
      </c>
      <c r="C31" s="6">
        <v>57651871</v>
      </c>
      <c r="D31" s="23">
        <v>8032062</v>
      </c>
      <c r="E31" s="24">
        <v>159435000</v>
      </c>
      <c r="F31" s="6">
        <v>2200</v>
      </c>
      <c r="G31" s="25">
        <v>2200</v>
      </c>
      <c r="H31" s="26">
        <v>0</v>
      </c>
      <c r="I31" s="24">
        <v>52795641</v>
      </c>
      <c r="J31" s="6">
        <v>33075000</v>
      </c>
      <c r="K31" s="25">
        <v>32520000</v>
      </c>
    </row>
    <row r="32" spans="1:11" ht="12.75">
      <c r="A32" s="33" t="s">
        <v>37</v>
      </c>
      <c r="B32" s="7">
        <f>SUM(B28:B31)</f>
        <v>86696505</v>
      </c>
      <c r="C32" s="7">
        <f aca="true" t="shared" si="5" ref="C32:K32">SUM(C28:C31)</f>
        <v>89510829</v>
      </c>
      <c r="D32" s="69">
        <f t="shared" si="5"/>
        <v>19134987</v>
      </c>
      <c r="E32" s="70">
        <f t="shared" si="5"/>
        <v>219985851</v>
      </c>
      <c r="F32" s="7">
        <f t="shared" si="5"/>
        <v>2722</v>
      </c>
      <c r="G32" s="71">
        <f t="shared" si="5"/>
        <v>2722</v>
      </c>
      <c r="H32" s="72">
        <f t="shared" si="5"/>
        <v>0</v>
      </c>
      <c r="I32" s="70">
        <f t="shared" si="5"/>
        <v>104165942</v>
      </c>
      <c r="J32" s="7">
        <f t="shared" si="5"/>
        <v>87258252</v>
      </c>
      <c r="K32" s="71">
        <f t="shared" si="5"/>
        <v>90751200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348796679</v>
      </c>
      <c r="C35" s="6">
        <v>274752384</v>
      </c>
      <c r="D35" s="23">
        <v>201566436</v>
      </c>
      <c r="E35" s="24">
        <v>565955615</v>
      </c>
      <c r="F35" s="6">
        <v>335411911</v>
      </c>
      <c r="G35" s="25">
        <v>335411911</v>
      </c>
      <c r="H35" s="26">
        <v>-49894647</v>
      </c>
      <c r="I35" s="24">
        <v>431617754</v>
      </c>
      <c r="J35" s="6">
        <v>432953446</v>
      </c>
      <c r="K35" s="25">
        <v>452557170</v>
      </c>
    </row>
    <row r="36" spans="1:11" ht="12.75">
      <c r="A36" s="22" t="s">
        <v>40</v>
      </c>
      <c r="B36" s="6">
        <v>566434148</v>
      </c>
      <c r="C36" s="6">
        <v>770041999</v>
      </c>
      <c r="D36" s="23">
        <v>-399794247</v>
      </c>
      <c r="E36" s="24">
        <v>813533357</v>
      </c>
      <c r="F36" s="6">
        <v>93550228</v>
      </c>
      <c r="G36" s="25">
        <v>93550228</v>
      </c>
      <c r="H36" s="26">
        <v>11653318</v>
      </c>
      <c r="I36" s="24">
        <v>747928275</v>
      </c>
      <c r="J36" s="6">
        <v>757928275</v>
      </c>
      <c r="K36" s="25">
        <v>785054414</v>
      </c>
    </row>
    <row r="37" spans="1:11" ht="12.75">
      <c r="A37" s="22" t="s">
        <v>41</v>
      </c>
      <c r="B37" s="6">
        <v>93927393</v>
      </c>
      <c r="C37" s="6">
        <v>57757896</v>
      </c>
      <c r="D37" s="23">
        <v>-79473284</v>
      </c>
      <c r="E37" s="24">
        <v>54916795</v>
      </c>
      <c r="F37" s="6">
        <v>42818872</v>
      </c>
      <c r="G37" s="25">
        <v>42818872</v>
      </c>
      <c r="H37" s="26">
        <v>-29113419</v>
      </c>
      <c r="I37" s="24">
        <v>86017427</v>
      </c>
      <c r="J37" s="6">
        <v>71459934</v>
      </c>
      <c r="K37" s="25">
        <v>75318751</v>
      </c>
    </row>
    <row r="38" spans="1:11" ht="12.75">
      <c r="A38" s="22" t="s">
        <v>42</v>
      </c>
      <c r="B38" s="6">
        <v>6166344</v>
      </c>
      <c r="C38" s="6">
        <v>7966212</v>
      </c>
      <c r="D38" s="23">
        <v>710362</v>
      </c>
      <c r="E38" s="24">
        <v>-8380458</v>
      </c>
      <c r="F38" s="6">
        <v>-8380458</v>
      </c>
      <c r="G38" s="25">
        <v>-8380458</v>
      </c>
      <c r="H38" s="26">
        <v>-274988</v>
      </c>
      <c r="I38" s="24">
        <v>9116651</v>
      </c>
      <c r="J38" s="6">
        <v>9130883</v>
      </c>
      <c r="K38" s="25">
        <v>9623947</v>
      </c>
    </row>
    <row r="39" spans="1:11" ht="12.75">
      <c r="A39" s="22" t="s">
        <v>43</v>
      </c>
      <c r="B39" s="6">
        <v>815137089</v>
      </c>
      <c r="C39" s="6">
        <v>979070275</v>
      </c>
      <c r="D39" s="23">
        <v>0</v>
      </c>
      <c r="E39" s="24">
        <v>1112966796</v>
      </c>
      <c r="F39" s="6">
        <v>0</v>
      </c>
      <c r="G39" s="25">
        <v>0</v>
      </c>
      <c r="H39" s="26">
        <v>-17939653</v>
      </c>
      <c r="I39" s="24">
        <v>980246007</v>
      </c>
      <c r="J39" s="6">
        <v>1013032653</v>
      </c>
      <c r="K39" s="25">
        <v>1056917399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149889334</v>
      </c>
      <c r="C42" s="6">
        <v>19493246</v>
      </c>
      <c r="D42" s="23">
        <v>-27356248</v>
      </c>
      <c r="E42" s="24">
        <v>-293625206</v>
      </c>
      <c r="F42" s="6">
        <v>-201143713</v>
      </c>
      <c r="G42" s="25">
        <v>-201143713</v>
      </c>
      <c r="H42" s="26">
        <v>-155916594</v>
      </c>
      <c r="I42" s="24">
        <v>-233771864</v>
      </c>
      <c r="J42" s="6">
        <v>-248062842</v>
      </c>
      <c r="K42" s="25">
        <v>-267004549</v>
      </c>
    </row>
    <row r="43" spans="1:11" ht="12.75">
      <c r="A43" s="22" t="s">
        <v>46</v>
      </c>
      <c r="B43" s="6">
        <v>-86759322</v>
      </c>
      <c r="C43" s="6">
        <v>-88200211</v>
      </c>
      <c r="D43" s="23">
        <v>0</v>
      </c>
      <c r="E43" s="24">
        <v>0</v>
      </c>
      <c r="F43" s="6">
        <v>0</v>
      </c>
      <c r="G43" s="25">
        <v>0</v>
      </c>
      <c r="H43" s="26">
        <v>21224272</v>
      </c>
      <c r="I43" s="24">
        <v>-153000000</v>
      </c>
      <c r="J43" s="6">
        <v>0</v>
      </c>
      <c r="K43" s="25">
        <v>-5</v>
      </c>
    </row>
    <row r="44" spans="1:11" ht="12.75">
      <c r="A44" s="22" t="s">
        <v>47</v>
      </c>
      <c r="B44" s="6">
        <v>-333897</v>
      </c>
      <c r="C44" s="6">
        <v>-483169</v>
      </c>
      <c r="D44" s="23">
        <v>-10640502</v>
      </c>
      <c r="E44" s="24">
        <v>11182851</v>
      </c>
      <c r="F44" s="6">
        <v>561467</v>
      </c>
      <c r="G44" s="25">
        <v>561467</v>
      </c>
      <c r="H44" s="26">
        <v>-1673629</v>
      </c>
      <c r="I44" s="24">
        <v>1815262</v>
      </c>
      <c r="J44" s="6">
        <v>-250521</v>
      </c>
      <c r="K44" s="25">
        <v>-155942</v>
      </c>
    </row>
    <row r="45" spans="1:11" ht="12.75">
      <c r="A45" s="33" t="s">
        <v>48</v>
      </c>
      <c r="B45" s="7">
        <v>256603088</v>
      </c>
      <c r="C45" s="7">
        <v>187412952</v>
      </c>
      <c r="D45" s="69">
        <v>-37996750</v>
      </c>
      <c r="E45" s="70">
        <v>-79442355</v>
      </c>
      <c r="F45" s="7">
        <v>-97582246</v>
      </c>
      <c r="G45" s="71">
        <v>-97582246</v>
      </c>
      <c r="H45" s="72">
        <v>-136365951</v>
      </c>
      <c r="I45" s="70">
        <v>-322956602</v>
      </c>
      <c r="J45" s="7">
        <v>-182965363</v>
      </c>
      <c r="K45" s="71">
        <v>-198283699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256603079</v>
      </c>
      <c r="C48" s="6">
        <v>187412956</v>
      </c>
      <c r="D48" s="23">
        <v>-138383378</v>
      </c>
      <c r="E48" s="24">
        <v>204788400</v>
      </c>
      <c r="F48" s="6">
        <v>113947760</v>
      </c>
      <c r="G48" s="25">
        <v>113947760</v>
      </c>
      <c r="H48" s="26">
        <v>47099980</v>
      </c>
      <c r="I48" s="24">
        <v>215000001</v>
      </c>
      <c r="J48" s="6">
        <v>218348000</v>
      </c>
      <c r="K48" s="25">
        <v>221876820</v>
      </c>
    </row>
    <row r="49" spans="1:11" ht="12.75">
      <c r="A49" s="22" t="s">
        <v>51</v>
      </c>
      <c r="B49" s="6">
        <f>+B75</f>
        <v>73410041.48373589</v>
      </c>
      <c r="C49" s="6">
        <f aca="true" t="shared" si="6" ref="C49:K49">+C75</f>
        <v>44841009.07662788</v>
      </c>
      <c r="D49" s="23">
        <f t="shared" si="6"/>
        <v>-89178370</v>
      </c>
      <c r="E49" s="24">
        <f t="shared" si="6"/>
        <v>56879294</v>
      </c>
      <c r="F49" s="6">
        <f t="shared" si="6"/>
        <v>44781371</v>
      </c>
      <c r="G49" s="25">
        <f t="shared" si="6"/>
        <v>44781371</v>
      </c>
      <c r="H49" s="26">
        <f t="shared" si="6"/>
        <v>-42866197</v>
      </c>
      <c r="I49" s="24">
        <f t="shared" si="6"/>
        <v>145885661</v>
      </c>
      <c r="J49" s="6">
        <f t="shared" si="6"/>
        <v>134744400</v>
      </c>
      <c r="K49" s="25">
        <f t="shared" si="6"/>
        <v>142020563</v>
      </c>
    </row>
    <row r="50" spans="1:11" ht="12.75">
      <c r="A50" s="33" t="s">
        <v>52</v>
      </c>
      <c r="B50" s="7">
        <f>+B48-B49</f>
        <v>183193037.5162641</v>
      </c>
      <c r="C50" s="7">
        <f aca="true" t="shared" si="7" ref="C50:K50">+C48-C49</f>
        <v>142571946.92337212</v>
      </c>
      <c r="D50" s="69">
        <f t="shared" si="7"/>
        <v>-49205008</v>
      </c>
      <c r="E50" s="70">
        <f t="shared" si="7"/>
        <v>147909106</v>
      </c>
      <c r="F50" s="7">
        <f t="shared" si="7"/>
        <v>69166389</v>
      </c>
      <c r="G50" s="71">
        <f t="shared" si="7"/>
        <v>69166389</v>
      </c>
      <c r="H50" s="72">
        <f t="shared" si="7"/>
        <v>89966177</v>
      </c>
      <c r="I50" s="70">
        <f t="shared" si="7"/>
        <v>69114340</v>
      </c>
      <c r="J50" s="7">
        <f t="shared" si="7"/>
        <v>83603600</v>
      </c>
      <c r="K50" s="71">
        <f t="shared" si="7"/>
        <v>79856257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564256083</v>
      </c>
      <c r="C53" s="6">
        <v>586350105</v>
      </c>
      <c r="D53" s="23">
        <v>-399794247</v>
      </c>
      <c r="E53" s="24">
        <v>813533357</v>
      </c>
      <c r="F53" s="6">
        <v>93550228</v>
      </c>
      <c r="G53" s="25">
        <v>93550228</v>
      </c>
      <c r="H53" s="26">
        <v>32877590</v>
      </c>
      <c r="I53" s="24">
        <v>594928275</v>
      </c>
      <c r="J53" s="6">
        <v>604928275</v>
      </c>
      <c r="K53" s="25">
        <v>632054409</v>
      </c>
    </row>
    <row r="54" spans="1:11" ht="12.75">
      <c r="A54" s="22" t="s">
        <v>55</v>
      </c>
      <c r="B54" s="6">
        <v>27993049</v>
      </c>
      <c r="C54" s="6">
        <v>54077607</v>
      </c>
      <c r="D54" s="23">
        <v>0</v>
      </c>
      <c r="E54" s="24">
        <v>36000000</v>
      </c>
      <c r="F54" s="6">
        <v>36000000</v>
      </c>
      <c r="G54" s="25">
        <v>36000000</v>
      </c>
      <c r="H54" s="26">
        <v>25743519</v>
      </c>
      <c r="I54" s="24">
        <v>37871995</v>
      </c>
      <c r="J54" s="6">
        <v>39917083</v>
      </c>
      <c r="K54" s="25">
        <v>42072606</v>
      </c>
    </row>
    <row r="55" spans="1:11" ht="12.75">
      <c r="A55" s="22" t="s">
        <v>56</v>
      </c>
      <c r="B55" s="6">
        <v>6821851</v>
      </c>
      <c r="C55" s="6">
        <v>30816860</v>
      </c>
      <c r="D55" s="23">
        <v>-88992</v>
      </c>
      <c r="E55" s="24">
        <v>13637000</v>
      </c>
      <c r="F55" s="6">
        <v>135</v>
      </c>
      <c r="G55" s="25">
        <v>135</v>
      </c>
      <c r="H55" s="26">
        <v>3226425</v>
      </c>
      <c r="I55" s="24">
        <v>3000000</v>
      </c>
      <c r="J55" s="6">
        <v>0</v>
      </c>
      <c r="K55" s="25">
        <v>0</v>
      </c>
    </row>
    <row r="56" spans="1:11" ht="12.75">
      <c r="A56" s="22" t="s">
        <v>57</v>
      </c>
      <c r="B56" s="6">
        <v>7230356</v>
      </c>
      <c r="C56" s="6">
        <v>7732304</v>
      </c>
      <c r="D56" s="23">
        <v>2938793</v>
      </c>
      <c r="E56" s="24">
        <v>15587984</v>
      </c>
      <c r="F56" s="6">
        <v>441</v>
      </c>
      <c r="G56" s="25">
        <v>441</v>
      </c>
      <c r="H56" s="26">
        <v>467771</v>
      </c>
      <c r="I56" s="24">
        <v>8350000</v>
      </c>
      <c r="J56" s="6">
        <v>12529947</v>
      </c>
      <c r="K56" s="25">
        <v>11637519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7908196</v>
      </c>
      <c r="F60" s="6">
        <v>7908196</v>
      </c>
      <c r="G60" s="25">
        <v>7908196</v>
      </c>
      <c r="H60" s="26">
        <v>7908196</v>
      </c>
      <c r="I60" s="24">
        <v>8319422</v>
      </c>
      <c r="J60" s="6">
        <v>8768671</v>
      </c>
      <c r="K60" s="25">
        <v>9242179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33602</v>
      </c>
      <c r="F65" s="98">
        <v>33602</v>
      </c>
      <c r="G65" s="99">
        <v>33602</v>
      </c>
      <c r="H65" s="100">
        <v>33602</v>
      </c>
      <c r="I65" s="97">
        <v>35417</v>
      </c>
      <c r="J65" s="98">
        <v>37329</v>
      </c>
      <c r="K65" s="99">
        <v>39345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0.20043323412784206</v>
      </c>
      <c r="C70" s="5">
        <f aca="true" t="shared" si="8" ref="C70:K70">IF(ISERROR(C71/C72),0,(C71/C72))</f>
        <v>0.12623754316252814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20627452</v>
      </c>
      <c r="C71" s="2">
        <f aca="true" t="shared" si="9" ref="C71:K71">+C83</f>
        <v>9234528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102914330</v>
      </c>
      <c r="C72" s="2">
        <f aca="true" t="shared" si="10" ref="C72:K72">+C77</f>
        <v>73151994</v>
      </c>
      <c r="D72" s="2">
        <f t="shared" si="10"/>
        <v>92051564</v>
      </c>
      <c r="E72" s="2">
        <f t="shared" si="10"/>
        <v>268578797</v>
      </c>
      <c r="F72" s="2">
        <f t="shared" si="10"/>
        <v>71850151</v>
      </c>
      <c r="G72" s="2">
        <f t="shared" si="10"/>
        <v>71850151</v>
      </c>
      <c r="H72" s="2">
        <f t="shared" si="10"/>
        <v>21009521</v>
      </c>
      <c r="I72" s="2">
        <f t="shared" si="10"/>
        <v>85493430</v>
      </c>
      <c r="J72" s="2">
        <f t="shared" si="10"/>
        <v>58490068</v>
      </c>
      <c r="K72" s="2">
        <f t="shared" si="10"/>
        <v>61648537</v>
      </c>
    </row>
    <row r="73" spans="1:11" ht="12.75" hidden="1">
      <c r="A73" s="2" t="s">
        <v>110</v>
      </c>
      <c r="B73" s="2">
        <f>+B74</f>
        <v>77117680.16666663</v>
      </c>
      <c r="C73" s="2">
        <f aca="true" t="shared" si="11" ref="C73:K73">+(C78+C80+C81+C82)-(B78+B80+B81+B82)</f>
        <v>-6970951</v>
      </c>
      <c r="D73" s="2">
        <f t="shared" si="11"/>
        <v>257060863</v>
      </c>
      <c r="E73" s="2">
        <f t="shared" si="11"/>
        <v>16560890</v>
      </c>
      <c r="F73" s="2">
        <f>+(F78+F80+F81+F82)-(D78+D80+D81+D82)</f>
        <v>-133104515</v>
      </c>
      <c r="G73" s="2">
        <f>+(G78+G80+G81+G82)-(D78+D80+D81+D82)</f>
        <v>-133104515</v>
      </c>
      <c r="H73" s="2">
        <f>+(H78+H80+H81+H82)-(D78+D80+D81+D82)</f>
        <v>-445815251</v>
      </c>
      <c r="I73" s="2">
        <f>+(I78+I80+I81+I82)-(E78+E80+E81+E82)</f>
        <v>-249089638</v>
      </c>
      <c r="J73" s="2">
        <f t="shared" si="11"/>
        <v>-2012307</v>
      </c>
      <c r="K73" s="2">
        <f t="shared" si="11"/>
        <v>1942640</v>
      </c>
    </row>
    <row r="74" spans="1:11" ht="12.75" hidden="1">
      <c r="A74" s="2" t="s">
        <v>111</v>
      </c>
      <c r="B74" s="2">
        <f>+TREND(C74:E74)</f>
        <v>77117680.16666663</v>
      </c>
      <c r="C74" s="2">
        <f>+C73</f>
        <v>-6970951</v>
      </c>
      <c r="D74" s="2">
        <f aca="true" t="shared" si="12" ref="D74:K74">+D73</f>
        <v>257060863</v>
      </c>
      <c r="E74" s="2">
        <f t="shared" si="12"/>
        <v>16560890</v>
      </c>
      <c r="F74" s="2">
        <f t="shared" si="12"/>
        <v>-133104515</v>
      </c>
      <c r="G74" s="2">
        <f t="shared" si="12"/>
        <v>-133104515</v>
      </c>
      <c r="H74" s="2">
        <f t="shared" si="12"/>
        <v>-445815251</v>
      </c>
      <c r="I74" s="2">
        <f t="shared" si="12"/>
        <v>-249089638</v>
      </c>
      <c r="J74" s="2">
        <f t="shared" si="12"/>
        <v>-2012307</v>
      </c>
      <c r="K74" s="2">
        <f t="shared" si="12"/>
        <v>1942640</v>
      </c>
    </row>
    <row r="75" spans="1:11" ht="12.75" hidden="1">
      <c r="A75" s="2" t="s">
        <v>112</v>
      </c>
      <c r="B75" s="2">
        <f>+B84-(((B80+B81+B78)*B70)-B79)</f>
        <v>73410041.48373589</v>
      </c>
      <c r="C75" s="2">
        <f aca="true" t="shared" si="13" ref="C75:K75">+C84-(((C80+C81+C78)*C70)-C79)</f>
        <v>44841009.07662788</v>
      </c>
      <c r="D75" s="2">
        <f t="shared" si="13"/>
        <v>-89178370</v>
      </c>
      <c r="E75" s="2">
        <f t="shared" si="13"/>
        <v>56879294</v>
      </c>
      <c r="F75" s="2">
        <f t="shared" si="13"/>
        <v>44781371</v>
      </c>
      <c r="G75" s="2">
        <f t="shared" si="13"/>
        <v>44781371</v>
      </c>
      <c r="H75" s="2">
        <f t="shared" si="13"/>
        <v>-42866197</v>
      </c>
      <c r="I75" s="2">
        <f t="shared" si="13"/>
        <v>145885661</v>
      </c>
      <c r="J75" s="2">
        <f t="shared" si="13"/>
        <v>134744400</v>
      </c>
      <c r="K75" s="2">
        <f t="shared" si="13"/>
        <v>142020563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102914330</v>
      </c>
      <c r="C77" s="3">
        <v>73151994</v>
      </c>
      <c r="D77" s="3">
        <v>92051564</v>
      </c>
      <c r="E77" s="3">
        <v>268578797</v>
      </c>
      <c r="F77" s="3">
        <v>71850151</v>
      </c>
      <c r="G77" s="3">
        <v>71850151</v>
      </c>
      <c r="H77" s="3">
        <v>21009521</v>
      </c>
      <c r="I77" s="3">
        <v>85493430</v>
      </c>
      <c r="J77" s="3">
        <v>58490068</v>
      </c>
      <c r="K77" s="3">
        <v>61648537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-21224272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91518820</v>
      </c>
      <c r="C79" s="3">
        <v>55366346</v>
      </c>
      <c r="D79" s="3">
        <v>-89178370</v>
      </c>
      <c r="E79" s="3">
        <v>56628773</v>
      </c>
      <c r="F79" s="3">
        <v>44530850</v>
      </c>
      <c r="G79" s="3">
        <v>44530850</v>
      </c>
      <c r="H79" s="3">
        <v>-42866197</v>
      </c>
      <c r="I79" s="3">
        <v>82622113</v>
      </c>
      <c r="J79" s="3">
        <v>68064620</v>
      </c>
      <c r="K79" s="3">
        <v>71740075</v>
      </c>
    </row>
    <row r="80" spans="1:11" ht="13.5" hidden="1">
      <c r="A80" s="1" t="s">
        <v>69</v>
      </c>
      <c r="B80" s="3">
        <v>36660737</v>
      </c>
      <c r="C80" s="3">
        <v>19244406</v>
      </c>
      <c r="D80" s="3">
        <v>430057930</v>
      </c>
      <c r="E80" s="3">
        <v>197046764</v>
      </c>
      <c r="F80" s="3">
        <v>122014932</v>
      </c>
      <c r="G80" s="3">
        <v>122014932</v>
      </c>
      <c r="H80" s="3">
        <v>-86430632</v>
      </c>
      <c r="I80" s="3">
        <v>73235805</v>
      </c>
      <c r="J80" s="3">
        <v>73235801</v>
      </c>
      <c r="K80" s="3">
        <v>77190707</v>
      </c>
    </row>
    <row r="81" spans="1:11" ht="13.5" hidden="1">
      <c r="A81" s="1" t="s">
        <v>70</v>
      </c>
      <c r="B81" s="3">
        <v>53687446</v>
      </c>
      <c r="C81" s="3">
        <v>64132826</v>
      </c>
      <c r="D81" s="3">
        <v>-89619835</v>
      </c>
      <c r="E81" s="3">
        <v>159952221</v>
      </c>
      <c r="F81" s="3">
        <v>85318648</v>
      </c>
      <c r="G81" s="3">
        <v>85318648</v>
      </c>
      <c r="H81" s="3">
        <v>2404228</v>
      </c>
      <c r="I81" s="3">
        <v>34673542</v>
      </c>
      <c r="J81" s="3">
        <v>32661239</v>
      </c>
      <c r="K81" s="3">
        <v>30648973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-126480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20627452</v>
      </c>
      <c r="C83" s="3">
        <v>9234528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250521</v>
      </c>
      <c r="F84" s="3">
        <v>250521</v>
      </c>
      <c r="G84" s="3">
        <v>250521</v>
      </c>
      <c r="H84" s="3">
        <v>0</v>
      </c>
      <c r="I84" s="3">
        <v>63263548</v>
      </c>
      <c r="J84" s="3">
        <v>66679780</v>
      </c>
      <c r="K84" s="3">
        <v>70280488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58327844</v>
      </c>
      <c r="C6" s="6">
        <v>0</v>
      </c>
      <c r="D6" s="23">
        <v>70109503</v>
      </c>
      <c r="E6" s="24">
        <v>64176000</v>
      </c>
      <c r="F6" s="6">
        <v>64176000</v>
      </c>
      <c r="G6" s="25">
        <v>64176000</v>
      </c>
      <c r="H6" s="26">
        <v>70928518</v>
      </c>
      <c r="I6" s="24">
        <v>68027000</v>
      </c>
      <c r="J6" s="6">
        <v>72109000</v>
      </c>
      <c r="K6" s="25">
        <v>76436000</v>
      </c>
    </row>
    <row r="7" spans="1:11" ht="12.75">
      <c r="A7" s="22" t="s">
        <v>20</v>
      </c>
      <c r="B7" s="6">
        <v>23257349</v>
      </c>
      <c r="C7" s="6">
        <v>25367411</v>
      </c>
      <c r="D7" s="23">
        <v>32028872</v>
      </c>
      <c r="E7" s="24">
        <v>25740000</v>
      </c>
      <c r="F7" s="6">
        <v>25740000</v>
      </c>
      <c r="G7" s="25">
        <v>25740000</v>
      </c>
      <c r="H7" s="26">
        <v>29477893</v>
      </c>
      <c r="I7" s="24">
        <v>27452000</v>
      </c>
      <c r="J7" s="6">
        <v>29470000</v>
      </c>
      <c r="K7" s="25">
        <v>31533000</v>
      </c>
    </row>
    <row r="8" spans="1:11" ht="12.75">
      <c r="A8" s="22" t="s">
        <v>21</v>
      </c>
      <c r="B8" s="6">
        <v>507750793</v>
      </c>
      <c r="C8" s="6">
        <v>548500780</v>
      </c>
      <c r="D8" s="23">
        <v>528954873</v>
      </c>
      <c r="E8" s="24">
        <v>554926000</v>
      </c>
      <c r="F8" s="6">
        <v>632535000</v>
      </c>
      <c r="G8" s="25">
        <v>632535000</v>
      </c>
      <c r="H8" s="26">
        <v>554926000</v>
      </c>
      <c r="I8" s="24">
        <v>596929000</v>
      </c>
      <c r="J8" s="6">
        <v>637981000</v>
      </c>
      <c r="K8" s="25">
        <v>707229000</v>
      </c>
    </row>
    <row r="9" spans="1:11" ht="12.75">
      <c r="A9" s="22" t="s">
        <v>22</v>
      </c>
      <c r="B9" s="6">
        <v>3578344</v>
      </c>
      <c r="C9" s="6">
        <v>73925596</v>
      </c>
      <c r="D9" s="23">
        <v>21317720</v>
      </c>
      <c r="E9" s="24">
        <v>1542000</v>
      </c>
      <c r="F9" s="6">
        <v>1542000</v>
      </c>
      <c r="G9" s="25">
        <v>1542000</v>
      </c>
      <c r="H9" s="26">
        <v>19241022</v>
      </c>
      <c r="I9" s="24">
        <v>1344000</v>
      </c>
      <c r="J9" s="6">
        <v>1149000</v>
      </c>
      <c r="K9" s="25">
        <v>1206000</v>
      </c>
    </row>
    <row r="10" spans="1:11" ht="20.25">
      <c r="A10" s="27" t="s">
        <v>102</v>
      </c>
      <c r="B10" s="28">
        <f>SUM(B5:B9)</f>
        <v>592914330</v>
      </c>
      <c r="C10" s="29">
        <f aca="true" t="shared" si="0" ref="C10:K10">SUM(C5:C9)</f>
        <v>647793787</v>
      </c>
      <c r="D10" s="30">
        <f t="shared" si="0"/>
        <v>652410968</v>
      </c>
      <c r="E10" s="28">
        <f t="shared" si="0"/>
        <v>646384000</v>
      </c>
      <c r="F10" s="29">
        <f t="shared" si="0"/>
        <v>723993000</v>
      </c>
      <c r="G10" s="31">
        <f t="shared" si="0"/>
        <v>723993000</v>
      </c>
      <c r="H10" s="32">
        <f t="shared" si="0"/>
        <v>674573433</v>
      </c>
      <c r="I10" s="28">
        <f t="shared" si="0"/>
        <v>693752000</v>
      </c>
      <c r="J10" s="29">
        <f t="shared" si="0"/>
        <v>740709000</v>
      </c>
      <c r="K10" s="31">
        <f t="shared" si="0"/>
        <v>816404000</v>
      </c>
    </row>
    <row r="11" spans="1:11" ht="12.75">
      <c r="A11" s="22" t="s">
        <v>23</v>
      </c>
      <c r="B11" s="6">
        <v>248769964</v>
      </c>
      <c r="C11" s="6">
        <v>252540865</v>
      </c>
      <c r="D11" s="23">
        <v>292961543</v>
      </c>
      <c r="E11" s="24">
        <v>321565000</v>
      </c>
      <c r="F11" s="6">
        <v>287143000</v>
      </c>
      <c r="G11" s="25">
        <v>287143000</v>
      </c>
      <c r="H11" s="26">
        <v>296726424</v>
      </c>
      <c r="I11" s="24">
        <v>312371000</v>
      </c>
      <c r="J11" s="6">
        <v>337362000</v>
      </c>
      <c r="K11" s="25">
        <v>364340000</v>
      </c>
    </row>
    <row r="12" spans="1:11" ht="12.75">
      <c r="A12" s="22" t="s">
        <v>24</v>
      </c>
      <c r="B12" s="6">
        <v>11729226</v>
      </c>
      <c r="C12" s="6">
        <v>12241849</v>
      </c>
      <c r="D12" s="23">
        <v>15554135</v>
      </c>
      <c r="E12" s="24">
        <v>13077000</v>
      </c>
      <c r="F12" s="6">
        <v>14590000</v>
      </c>
      <c r="G12" s="25">
        <v>14590000</v>
      </c>
      <c r="H12" s="26">
        <v>14190445</v>
      </c>
      <c r="I12" s="24">
        <v>15467000</v>
      </c>
      <c r="J12" s="6">
        <v>16395000</v>
      </c>
      <c r="K12" s="25">
        <v>17378000</v>
      </c>
    </row>
    <row r="13" spans="1:11" ht="12.75">
      <c r="A13" s="22" t="s">
        <v>103</v>
      </c>
      <c r="B13" s="6">
        <v>56445207</v>
      </c>
      <c r="C13" s="6">
        <v>44451319</v>
      </c>
      <c r="D13" s="23">
        <v>68594915</v>
      </c>
      <c r="E13" s="24">
        <v>53034000</v>
      </c>
      <c r="F13" s="6">
        <v>62500000</v>
      </c>
      <c r="G13" s="25">
        <v>62500000</v>
      </c>
      <c r="H13" s="26">
        <v>80541303</v>
      </c>
      <c r="I13" s="24">
        <v>65626000</v>
      </c>
      <c r="J13" s="6">
        <v>68909000</v>
      </c>
      <c r="K13" s="25">
        <v>72354000</v>
      </c>
    </row>
    <row r="14" spans="1:11" ht="12.75">
      <c r="A14" s="22" t="s">
        <v>25</v>
      </c>
      <c r="B14" s="6">
        <v>273334</v>
      </c>
      <c r="C14" s="6">
        <v>912628</v>
      </c>
      <c r="D14" s="23">
        <v>473782</v>
      </c>
      <c r="E14" s="24">
        <v>470000</v>
      </c>
      <c r="F14" s="6">
        <v>470000</v>
      </c>
      <c r="G14" s="25">
        <v>470000</v>
      </c>
      <c r="H14" s="26">
        <v>298878</v>
      </c>
      <c r="I14" s="24">
        <v>470000</v>
      </c>
      <c r="J14" s="6">
        <v>470000</v>
      </c>
      <c r="K14" s="25">
        <v>470000</v>
      </c>
    </row>
    <row r="15" spans="1:11" ht="12.75">
      <c r="A15" s="22" t="s">
        <v>26</v>
      </c>
      <c r="B15" s="6">
        <v>46808766</v>
      </c>
      <c r="C15" s="6">
        <v>47965290</v>
      </c>
      <c r="D15" s="23">
        <v>70266272</v>
      </c>
      <c r="E15" s="24">
        <v>68987000</v>
      </c>
      <c r="F15" s="6">
        <v>85873000</v>
      </c>
      <c r="G15" s="25">
        <v>85873000</v>
      </c>
      <c r="H15" s="26">
        <v>70871391</v>
      </c>
      <c r="I15" s="24">
        <v>91395000</v>
      </c>
      <c r="J15" s="6">
        <v>98076000</v>
      </c>
      <c r="K15" s="25">
        <v>105980000</v>
      </c>
    </row>
    <row r="16" spans="1:11" ht="12.75">
      <c r="A16" s="22" t="s">
        <v>21</v>
      </c>
      <c r="B16" s="6">
        <v>0</v>
      </c>
      <c r="C16" s="6">
        <v>1600000</v>
      </c>
      <c r="D16" s="23">
        <v>21745646</v>
      </c>
      <c r="E16" s="24">
        <v>3300000</v>
      </c>
      <c r="F16" s="6">
        <v>3300000</v>
      </c>
      <c r="G16" s="25">
        <v>3300000</v>
      </c>
      <c r="H16" s="26">
        <v>3030658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295904148</v>
      </c>
      <c r="C17" s="6">
        <v>583636190</v>
      </c>
      <c r="D17" s="23">
        <v>259431728</v>
      </c>
      <c r="E17" s="24">
        <v>291623000</v>
      </c>
      <c r="F17" s="6">
        <v>269536003</v>
      </c>
      <c r="G17" s="25">
        <v>269536003</v>
      </c>
      <c r="H17" s="26">
        <v>308400232</v>
      </c>
      <c r="I17" s="24">
        <v>300703000</v>
      </c>
      <c r="J17" s="6">
        <v>314273000</v>
      </c>
      <c r="K17" s="25">
        <v>348781000</v>
      </c>
    </row>
    <row r="18" spans="1:11" ht="12.75">
      <c r="A18" s="33" t="s">
        <v>28</v>
      </c>
      <c r="B18" s="34">
        <f>SUM(B11:B17)</f>
        <v>659930645</v>
      </c>
      <c r="C18" s="35">
        <f aca="true" t="shared" si="1" ref="C18:K18">SUM(C11:C17)</f>
        <v>943348141</v>
      </c>
      <c r="D18" s="36">
        <f t="shared" si="1"/>
        <v>729028021</v>
      </c>
      <c r="E18" s="34">
        <f t="shared" si="1"/>
        <v>752056000</v>
      </c>
      <c r="F18" s="35">
        <f t="shared" si="1"/>
        <v>723412003</v>
      </c>
      <c r="G18" s="37">
        <f t="shared" si="1"/>
        <v>723412003</v>
      </c>
      <c r="H18" s="38">
        <f t="shared" si="1"/>
        <v>774059331</v>
      </c>
      <c r="I18" s="34">
        <f t="shared" si="1"/>
        <v>786032000</v>
      </c>
      <c r="J18" s="35">
        <f t="shared" si="1"/>
        <v>835485000</v>
      </c>
      <c r="K18" s="37">
        <f t="shared" si="1"/>
        <v>909303000</v>
      </c>
    </row>
    <row r="19" spans="1:11" ht="12.75">
      <c r="A19" s="33" t="s">
        <v>29</v>
      </c>
      <c r="B19" s="39">
        <f>+B10-B18</f>
        <v>-67016315</v>
      </c>
      <c r="C19" s="40">
        <f aca="true" t="shared" si="2" ref="C19:K19">+C10-C18</f>
        <v>-295554354</v>
      </c>
      <c r="D19" s="41">
        <f t="shared" si="2"/>
        <v>-76617053</v>
      </c>
      <c r="E19" s="39">
        <f t="shared" si="2"/>
        <v>-105672000</v>
      </c>
      <c r="F19" s="40">
        <f t="shared" si="2"/>
        <v>580997</v>
      </c>
      <c r="G19" s="42">
        <f t="shared" si="2"/>
        <v>580997</v>
      </c>
      <c r="H19" s="43">
        <f t="shared" si="2"/>
        <v>-99485898</v>
      </c>
      <c r="I19" s="39">
        <f t="shared" si="2"/>
        <v>-92280000</v>
      </c>
      <c r="J19" s="40">
        <f t="shared" si="2"/>
        <v>-94776000</v>
      </c>
      <c r="K19" s="42">
        <f t="shared" si="2"/>
        <v>-92899000</v>
      </c>
    </row>
    <row r="20" spans="1:11" ht="20.25">
      <c r="A20" s="44" t="s">
        <v>30</v>
      </c>
      <c r="B20" s="45">
        <v>365303085</v>
      </c>
      <c r="C20" s="46">
        <v>290991118</v>
      </c>
      <c r="D20" s="47">
        <v>326287000</v>
      </c>
      <c r="E20" s="45">
        <v>303862000</v>
      </c>
      <c r="F20" s="46">
        <v>303862000</v>
      </c>
      <c r="G20" s="48">
        <v>303862000</v>
      </c>
      <c r="H20" s="49">
        <v>303862000</v>
      </c>
      <c r="I20" s="45">
        <v>335788000</v>
      </c>
      <c r="J20" s="46">
        <v>355191000</v>
      </c>
      <c r="K20" s="48">
        <v>361283000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298286770</v>
      </c>
      <c r="C22" s="57">
        <f aca="true" t="shared" si="3" ref="C22:K22">SUM(C19:C21)</f>
        <v>-4563236</v>
      </c>
      <c r="D22" s="58">
        <f t="shared" si="3"/>
        <v>249669947</v>
      </c>
      <c r="E22" s="56">
        <f t="shared" si="3"/>
        <v>198190000</v>
      </c>
      <c r="F22" s="57">
        <f t="shared" si="3"/>
        <v>304442997</v>
      </c>
      <c r="G22" s="59">
        <f t="shared" si="3"/>
        <v>304442997</v>
      </c>
      <c r="H22" s="60">
        <f t="shared" si="3"/>
        <v>204376102</v>
      </c>
      <c r="I22" s="56">
        <f t="shared" si="3"/>
        <v>243508000</v>
      </c>
      <c r="J22" s="57">
        <f t="shared" si="3"/>
        <v>260415000</v>
      </c>
      <c r="K22" s="59">
        <f t="shared" si="3"/>
        <v>268384000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298286770</v>
      </c>
      <c r="C24" s="40">
        <f aca="true" t="shared" si="4" ref="C24:K24">SUM(C22:C23)</f>
        <v>-4563236</v>
      </c>
      <c r="D24" s="41">
        <f t="shared" si="4"/>
        <v>249669947</v>
      </c>
      <c r="E24" s="39">
        <f t="shared" si="4"/>
        <v>198190000</v>
      </c>
      <c r="F24" s="40">
        <f t="shared" si="4"/>
        <v>304442997</v>
      </c>
      <c r="G24" s="42">
        <f t="shared" si="4"/>
        <v>304442997</v>
      </c>
      <c r="H24" s="43">
        <f t="shared" si="4"/>
        <v>204376102</v>
      </c>
      <c r="I24" s="39">
        <f t="shared" si="4"/>
        <v>243508000</v>
      </c>
      <c r="J24" s="40">
        <f t="shared" si="4"/>
        <v>260415000</v>
      </c>
      <c r="K24" s="42">
        <f t="shared" si="4"/>
        <v>268384000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416791177</v>
      </c>
      <c r="C27" s="7">
        <v>1188544276</v>
      </c>
      <c r="D27" s="69">
        <v>863840229</v>
      </c>
      <c r="E27" s="70">
        <v>251224000</v>
      </c>
      <c r="F27" s="7">
        <v>1230460221</v>
      </c>
      <c r="G27" s="71">
        <v>1230460221</v>
      </c>
      <c r="H27" s="72">
        <v>264220121</v>
      </c>
      <c r="I27" s="70">
        <v>309308198</v>
      </c>
      <c r="J27" s="7">
        <v>329498198</v>
      </c>
      <c r="K27" s="71">
        <v>340912198</v>
      </c>
    </row>
    <row r="28" spans="1:11" ht="12.75">
      <c r="A28" s="73" t="s">
        <v>34</v>
      </c>
      <c r="B28" s="6">
        <v>416791177</v>
      </c>
      <c r="C28" s="6">
        <v>1188544276</v>
      </c>
      <c r="D28" s="23">
        <v>266779544</v>
      </c>
      <c r="E28" s="24">
        <v>184291000</v>
      </c>
      <c r="F28" s="6">
        <v>0</v>
      </c>
      <c r="G28" s="25">
        <v>0</v>
      </c>
      <c r="H28" s="26">
        <v>292318729</v>
      </c>
      <c r="I28" s="24">
        <v>27776000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416791177</v>
      </c>
      <c r="C32" s="7">
        <f aca="true" t="shared" si="5" ref="C32:K32">SUM(C28:C31)</f>
        <v>1188544276</v>
      </c>
      <c r="D32" s="69">
        <f t="shared" si="5"/>
        <v>266779544</v>
      </c>
      <c r="E32" s="70">
        <f t="shared" si="5"/>
        <v>184291000</v>
      </c>
      <c r="F32" s="7">
        <f t="shared" si="5"/>
        <v>0</v>
      </c>
      <c r="G32" s="71">
        <f t="shared" si="5"/>
        <v>0</v>
      </c>
      <c r="H32" s="72">
        <f t="shared" si="5"/>
        <v>292318729</v>
      </c>
      <c r="I32" s="70">
        <f t="shared" si="5"/>
        <v>27776000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368799611</v>
      </c>
      <c r="C35" s="6">
        <v>336109718</v>
      </c>
      <c r="D35" s="23">
        <v>331184521</v>
      </c>
      <c r="E35" s="24">
        <v>0</v>
      </c>
      <c r="F35" s="6">
        <v>-239900314</v>
      </c>
      <c r="G35" s="25">
        <v>-239900314</v>
      </c>
      <c r="H35" s="26">
        <v>364349755</v>
      </c>
      <c r="I35" s="24">
        <v>-332409468</v>
      </c>
      <c r="J35" s="6">
        <v>-957849468</v>
      </c>
      <c r="K35" s="25">
        <v>-1628974468</v>
      </c>
    </row>
    <row r="36" spans="1:11" ht="12.75">
      <c r="A36" s="22" t="s">
        <v>40</v>
      </c>
      <c r="B36" s="6">
        <v>2135986185</v>
      </c>
      <c r="C36" s="6">
        <v>2097208466</v>
      </c>
      <c r="D36" s="23">
        <v>2384387097</v>
      </c>
      <c r="E36" s="24">
        <v>251224000</v>
      </c>
      <c r="F36" s="6">
        <v>2743620099</v>
      </c>
      <c r="G36" s="25">
        <v>2743620099</v>
      </c>
      <c r="H36" s="26">
        <v>2611236302</v>
      </c>
      <c r="I36" s="24">
        <v>2927425926</v>
      </c>
      <c r="J36" s="6">
        <v>3248142928</v>
      </c>
      <c r="K36" s="25">
        <v>3579843928</v>
      </c>
    </row>
    <row r="37" spans="1:11" ht="12.75">
      <c r="A37" s="22" t="s">
        <v>41</v>
      </c>
      <c r="B37" s="6">
        <v>241159452</v>
      </c>
      <c r="C37" s="6">
        <v>186661802</v>
      </c>
      <c r="D37" s="23">
        <v>206095914</v>
      </c>
      <c r="E37" s="24">
        <v>0</v>
      </c>
      <c r="F37" s="6">
        <v>251826085</v>
      </c>
      <c r="G37" s="25">
        <v>251826085</v>
      </c>
      <c r="H37" s="26">
        <v>233863719</v>
      </c>
      <c r="I37" s="24">
        <v>152125683</v>
      </c>
      <c r="J37" s="6">
        <v>152125683</v>
      </c>
      <c r="K37" s="25">
        <v>152125683</v>
      </c>
    </row>
    <row r="38" spans="1:11" ht="12.75">
      <c r="A38" s="22" t="s">
        <v>42</v>
      </c>
      <c r="B38" s="6">
        <v>29497914</v>
      </c>
      <c r="C38" s="6">
        <v>29040301</v>
      </c>
      <c r="D38" s="23">
        <v>38789844</v>
      </c>
      <c r="E38" s="24">
        <v>0</v>
      </c>
      <c r="F38" s="6">
        <v>38789844</v>
      </c>
      <c r="G38" s="25">
        <v>38789844</v>
      </c>
      <c r="H38" s="26">
        <v>43098617</v>
      </c>
      <c r="I38" s="24">
        <v>36841682</v>
      </c>
      <c r="J38" s="6">
        <v>36841682</v>
      </c>
      <c r="K38" s="25">
        <v>36841682</v>
      </c>
    </row>
    <row r="39" spans="1:11" ht="12.75">
      <c r="A39" s="22" t="s">
        <v>43</v>
      </c>
      <c r="B39" s="6">
        <v>2234128430</v>
      </c>
      <c r="C39" s="6">
        <v>2217616081</v>
      </c>
      <c r="D39" s="23">
        <v>2221015918</v>
      </c>
      <c r="E39" s="24">
        <v>53034000</v>
      </c>
      <c r="F39" s="6">
        <v>1908660859</v>
      </c>
      <c r="G39" s="25">
        <v>1908660859</v>
      </c>
      <c r="H39" s="26">
        <v>2494247611</v>
      </c>
      <c r="I39" s="24">
        <v>2162541093</v>
      </c>
      <c r="J39" s="6">
        <v>1840911093</v>
      </c>
      <c r="K39" s="25">
        <v>1493518093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385531159</v>
      </c>
      <c r="C42" s="6">
        <v>394813812</v>
      </c>
      <c r="D42" s="23">
        <v>-559083880</v>
      </c>
      <c r="E42" s="24">
        <v>-663634000</v>
      </c>
      <c r="F42" s="6">
        <v>-649024003</v>
      </c>
      <c r="G42" s="25">
        <v>-649024003</v>
      </c>
      <c r="H42" s="26">
        <v>-587243420</v>
      </c>
      <c r="I42" s="24">
        <v>-643276000</v>
      </c>
      <c r="J42" s="6">
        <v>-684818000</v>
      </c>
      <c r="K42" s="25">
        <v>-750285000</v>
      </c>
    </row>
    <row r="43" spans="1:11" ht="12.75">
      <c r="A43" s="22" t="s">
        <v>46</v>
      </c>
      <c r="B43" s="6">
        <v>-416620352</v>
      </c>
      <c r="C43" s="6">
        <v>-342252575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-1684941</v>
      </c>
      <c r="C44" s="6">
        <v>-1449625</v>
      </c>
      <c r="D44" s="23">
        <v>-1899396</v>
      </c>
      <c r="E44" s="24">
        <v>0</v>
      </c>
      <c r="F44" s="6">
        <v>-1899395</v>
      </c>
      <c r="G44" s="25">
        <v>-1899395</v>
      </c>
      <c r="H44" s="26">
        <v>-2160458</v>
      </c>
      <c r="I44" s="24">
        <v>-2049285</v>
      </c>
      <c r="J44" s="6">
        <v>-2049285</v>
      </c>
      <c r="K44" s="25">
        <v>-2049285</v>
      </c>
    </row>
    <row r="45" spans="1:11" ht="12.75">
      <c r="A45" s="33" t="s">
        <v>48</v>
      </c>
      <c r="B45" s="7">
        <v>205554277</v>
      </c>
      <c r="C45" s="7">
        <v>256662637</v>
      </c>
      <c r="D45" s="69">
        <v>-245014280</v>
      </c>
      <c r="E45" s="70">
        <v>-663634000</v>
      </c>
      <c r="F45" s="7">
        <v>-334931481</v>
      </c>
      <c r="G45" s="71">
        <v>-334931481</v>
      </c>
      <c r="H45" s="72">
        <v>-315088588</v>
      </c>
      <c r="I45" s="70">
        <v>-507258023</v>
      </c>
      <c r="J45" s="7">
        <v>-1135378023</v>
      </c>
      <c r="K45" s="71">
        <v>-1820471023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205554277</v>
      </c>
      <c r="C48" s="6">
        <v>246627348</v>
      </c>
      <c r="D48" s="23">
        <v>274317377</v>
      </c>
      <c r="E48" s="24">
        <v>0</v>
      </c>
      <c r="F48" s="6">
        <v>-335724627</v>
      </c>
      <c r="G48" s="25">
        <v>-335724627</v>
      </c>
      <c r="H48" s="26">
        <v>256567347</v>
      </c>
      <c r="I48" s="24">
        <v>-448510738</v>
      </c>
      <c r="J48" s="6">
        <v>-1068136738</v>
      </c>
      <c r="K48" s="25">
        <v>-1732924738</v>
      </c>
    </row>
    <row r="49" spans="1:11" ht="12.75">
      <c r="A49" s="22" t="s">
        <v>51</v>
      </c>
      <c r="B49" s="6">
        <f>+B75</f>
        <v>165389787.5150875</v>
      </c>
      <c r="C49" s="6">
        <f aca="true" t="shared" si="6" ref="C49:K49">+C75</f>
        <v>149167085.16261226</v>
      </c>
      <c r="D49" s="23">
        <f t="shared" si="6"/>
        <v>190666424</v>
      </c>
      <c r="E49" s="24">
        <f t="shared" si="6"/>
        <v>0</v>
      </c>
      <c r="F49" s="6">
        <f t="shared" si="6"/>
        <v>236396593</v>
      </c>
      <c r="G49" s="25">
        <f t="shared" si="6"/>
        <v>236396593</v>
      </c>
      <c r="H49" s="26">
        <f t="shared" si="6"/>
        <v>216937595</v>
      </c>
      <c r="I49" s="24">
        <f t="shared" si="6"/>
        <v>22211170.98977959</v>
      </c>
      <c r="J49" s="6">
        <f t="shared" si="6"/>
        <v>21774970.510933965</v>
      </c>
      <c r="K49" s="25">
        <f t="shared" si="6"/>
        <v>21757064.769325882</v>
      </c>
    </row>
    <row r="50" spans="1:11" ht="12.75">
      <c r="A50" s="33" t="s">
        <v>52</v>
      </c>
      <c r="B50" s="7">
        <f>+B48-B49</f>
        <v>40164489.484912515</v>
      </c>
      <c r="C50" s="7">
        <f aca="true" t="shared" si="7" ref="C50:K50">+C48-C49</f>
        <v>97460262.83738774</v>
      </c>
      <c r="D50" s="69">
        <f t="shared" si="7"/>
        <v>83650953</v>
      </c>
      <c r="E50" s="70">
        <f t="shared" si="7"/>
        <v>0</v>
      </c>
      <c r="F50" s="7">
        <f t="shared" si="7"/>
        <v>-572121220</v>
      </c>
      <c r="G50" s="71">
        <f t="shared" si="7"/>
        <v>-572121220</v>
      </c>
      <c r="H50" s="72">
        <f t="shared" si="7"/>
        <v>39629752</v>
      </c>
      <c r="I50" s="70">
        <f t="shared" si="7"/>
        <v>-470721908.9897796</v>
      </c>
      <c r="J50" s="7">
        <f t="shared" si="7"/>
        <v>-1089911708.5109339</v>
      </c>
      <c r="K50" s="71">
        <f t="shared" si="7"/>
        <v>-1754681802.769326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2135986167</v>
      </c>
      <c r="C53" s="6">
        <v>2691480602</v>
      </c>
      <c r="D53" s="23">
        <v>2384387097</v>
      </c>
      <c r="E53" s="24">
        <v>251224000</v>
      </c>
      <c r="F53" s="6">
        <v>2743620099</v>
      </c>
      <c r="G53" s="25">
        <v>2743620099</v>
      </c>
      <c r="H53" s="26">
        <v>2059195131</v>
      </c>
      <c r="I53" s="24">
        <v>2927425926</v>
      </c>
      <c r="J53" s="6">
        <v>3248142928</v>
      </c>
      <c r="K53" s="25">
        <v>3579843928</v>
      </c>
    </row>
    <row r="54" spans="1:11" ht="12.75">
      <c r="A54" s="22" t="s">
        <v>55</v>
      </c>
      <c r="B54" s="6">
        <v>56445207</v>
      </c>
      <c r="C54" s="6">
        <v>44451319</v>
      </c>
      <c r="D54" s="23">
        <v>0</v>
      </c>
      <c r="E54" s="24">
        <v>53034000</v>
      </c>
      <c r="F54" s="6">
        <v>62500000</v>
      </c>
      <c r="G54" s="25">
        <v>62500000</v>
      </c>
      <c r="H54" s="26">
        <v>80541303</v>
      </c>
      <c r="I54" s="24">
        <v>65626000</v>
      </c>
      <c r="J54" s="6">
        <v>68909000</v>
      </c>
      <c r="K54" s="25">
        <v>72354000</v>
      </c>
    </row>
    <row r="55" spans="1:11" ht="12.75">
      <c r="A55" s="22" t="s">
        <v>56</v>
      </c>
      <c r="B55" s="6">
        <v>0</v>
      </c>
      <c r="C55" s="6">
        <v>0</v>
      </c>
      <c r="D55" s="23">
        <v>676850340</v>
      </c>
      <c r="E55" s="24">
        <v>32000000</v>
      </c>
      <c r="F55" s="6">
        <v>17580474</v>
      </c>
      <c r="G55" s="25">
        <v>17580474</v>
      </c>
      <c r="H55" s="26">
        <v>114455059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40540347</v>
      </c>
      <c r="C56" s="6">
        <v>0</v>
      </c>
      <c r="D56" s="23">
        <v>13476880</v>
      </c>
      <c r="E56" s="24">
        <v>29280000</v>
      </c>
      <c r="F56" s="6">
        <v>30621000</v>
      </c>
      <c r="G56" s="25">
        <v>30621000</v>
      </c>
      <c r="H56" s="26">
        <v>17905572</v>
      </c>
      <c r="I56" s="24">
        <v>15711000</v>
      </c>
      <c r="J56" s="6">
        <v>15787000</v>
      </c>
      <c r="K56" s="25">
        <v>21109000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497132</v>
      </c>
      <c r="C62" s="98">
        <v>526959</v>
      </c>
      <c r="D62" s="99">
        <v>114495</v>
      </c>
      <c r="E62" s="97">
        <v>782387</v>
      </c>
      <c r="F62" s="98">
        <v>782387</v>
      </c>
      <c r="G62" s="99">
        <v>782387</v>
      </c>
      <c r="H62" s="100">
        <v>782387</v>
      </c>
      <c r="I62" s="97">
        <v>828044</v>
      </c>
      <c r="J62" s="98">
        <v>876376</v>
      </c>
      <c r="K62" s="99">
        <v>883467</v>
      </c>
    </row>
    <row r="63" spans="1:11" ht="12.75">
      <c r="A63" s="96" t="s">
        <v>63</v>
      </c>
      <c r="B63" s="97">
        <v>42095</v>
      </c>
      <c r="C63" s="98">
        <v>44620</v>
      </c>
      <c r="D63" s="99">
        <v>25068</v>
      </c>
      <c r="E63" s="97">
        <v>84498</v>
      </c>
      <c r="F63" s="98">
        <v>84498</v>
      </c>
      <c r="G63" s="99">
        <v>84498</v>
      </c>
      <c r="H63" s="100">
        <v>84498</v>
      </c>
      <c r="I63" s="97">
        <v>89287</v>
      </c>
      <c r="J63" s="98">
        <v>94348</v>
      </c>
      <c r="K63" s="99">
        <v>95901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0.37279052334614604</v>
      </c>
      <c r="C70" s="5">
        <f aca="true" t="shared" si="8" ref="C70:K70">IF(ISERROR(C71/C72),0,(C71/C72))</f>
        <v>0.3031039789388384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0.9806259099623762</v>
      </c>
      <c r="J70" s="5">
        <f t="shared" si="8"/>
        <v>0.9843157061344836</v>
      </c>
      <c r="K70" s="5">
        <f t="shared" si="8"/>
        <v>0.9844671698307617</v>
      </c>
    </row>
    <row r="71" spans="1:11" ht="12.75" hidden="1">
      <c r="A71" s="2" t="s">
        <v>108</v>
      </c>
      <c r="B71" s="2">
        <f>+B83</f>
        <v>22392449</v>
      </c>
      <c r="C71" s="2">
        <f aca="true" t="shared" si="9" ref="C71:K71">+C83</f>
        <v>20031276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68027000</v>
      </c>
      <c r="J71" s="2">
        <f t="shared" si="9"/>
        <v>72109000</v>
      </c>
      <c r="K71" s="2">
        <f t="shared" si="9"/>
        <v>76436000</v>
      </c>
    </row>
    <row r="72" spans="1:11" ht="12.75" hidden="1">
      <c r="A72" s="2" t="s">
        <v>109</v>
      </c>
      <c r="B72" s="2">
        <f>+B77</f>
        <v>60067109</v>
      </c>
      <c r="C72" s="2">
        <f aca="true" t="shared" si="10" ref="C72:K72">+C77</f>
        <v>66087143</v>
      </c>
      <c r="D72" s="2">
        <f t="shared" si="10"/>
        <v>71942726</v>
      </c>
      <c r="E72" s="2">
        <f t="shared" si="10"/>
        <v>65718000</v>
      </c>
      <c r="F72" s="2">
        <f t="shared" si="10"/>
        <v>65718000</v>
      </c>
      <c r="G72" s="2">
        <f t="shared" si="10"/>
        <v>65718000</v>
      </c>
      <c r="H72" s="2">
        <f t="shared" si="10"/>
        <v>72130959</v>
      </c>
      <c r="I72" s="2">
        <f t="shared" si="10"/>
        <v>69371000</v>
      </c>
      <c r="J72" s="2">
        <f t="shared" si="10"/>
        <v>73258000</v>
      </c>
      <c r="K72" s="2">
        <f t="shared" si="10"/>
        <v>77642000</v>
      </c>
    </row>
    <row r="73" spans="1:11" ht="12.75" hidden="1">
      <c r="A73" s="2" t="s">
        <v>110</v>
      </c>
      <c r="B73" s="2">
        <f>+B74</f>
        <v>-64142191.5</v>
      </c>
      <c r="C73" s="2">
        <f aca="true" t="shared" si="11" ref="C73:K73">+(C78+C80+C81+C82)-(B78+B80+B81+B82)</f>
        <v>-73875889</v>
      </c>
      <c r="D73" s="2">
        <f t="shared" si="11"/>
        <v>-33337231</v>
      </c>
      <c r="E73" s="2">
        <f t="shared" si="11"/>
        <v>-51200758</v>
      </c>
      <c r="F73" s="2">
        <f>+(F78+F80+F81+F82)-(D78+D80+D81+D82)</f>
        <v>-14639830</v>
      </c>
      <c r="G73" s="2">
        <f>+(G78+G80+G81+G82)-(D78+D80+D81+D82)</f>
        <v>-14639830</v>
      </c>
      <c r="H73" s="2">
        <f>+(H78+H80+H81+H82)-(D78+D80+D81+D82)</f>
        <v>52388975</v>
      </c>
      <c r="I73" s="2">
        <f>+(I78+I80+I81+I82)-(E78+E80+E81+E82)</f>
        <v>118218042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111</v>
      </c>
      <c r="B74" s="2">
        <f>+TREND(C74:E74)</f>
        <v>-64142191.5</v>
      </c>
      <c r="C74" s="2">
        <f>+C73</f>
        <v>-73875889</v>
      </c>
      <c r="D74" s="2">
        <f aca="true" t="shared" si="12" ref="D74:K74">+D73</f>
        <v>-33337231</v>
      </c>
      <c r="E74" s="2">
        <f t="shared" si="12"/>
        <v>-51200758</v>
      </c>
      <c r="F74" s="2">
        <f t="shared" si="12"/>
        <v>-14639830</v>
      </c>
      <c r="G74" s="2">
        <f t="shared" si="12"/>
        <v>-14639830</v>
      </c>
      <c r="H74" s="2">
        <f t="shared" si="12"/>
        <v>52388975</v>
      </c>
      <c r="I74" s="2">
        <f t="shared" si="12"/>
        <v>118218042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112</v>
      </c>
      <c r="B75" s="2">
        <f>+B84-(((B80+B81+B78)*B70)-B79)</f>
        <v>165389787.5150875</v>
      </c>
      <c r="C75" s="2">
        <f aca="true" t="shared" si="13" ref="C75:K75">+C84-(((C80+C81+C78)*C70)-C79)</f>
        <v>149167085.16261226</v>
      </c>
      <c r="D75" s="2">
        <f t="shared" si="13"/>
        <v>190666424</v>
      </c>
      <c r="E75" s="2">
        <f t="shared" si="13"/>
        <v>0</v>
      </c>
      <c r="F75" s="2">
        <f t="shared" si="13"/>
        <v>236396593</v>
      </c>
      <c r="G75" s="2">
        <f t="shared" si="13"/>
        <v>236396593</v>
      </c>
      <c r="H75" s="2">
        <f t="shared" si="13"/>
        <v>216937595</v>
      </c>
      <c r="I75" s="2">
        <f t="shared" si="13"/>
        <v>22211170.98977959</v>
      </c>
      <c r="J75" s="2">
        <f t="shared" si="13"/>
        <v>21774970.510933965</v>
      </c>
      <c r="K75" s="2">
        <f t="shared" si="13"/>
        <v>21757064.769325882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60067109</v>
      </c>
      <c r="C77" s="3">
        <v>66087143</v>
      </c>
      <c r="D77" s="3">
        <v>71942726</v>
      </c>
      <c r="E77" s="3">
        <v>65718000</v>
      </c>
      <c r="F77" s="3">
        <v>65718000</v>
      </c>
      <c r="G77" s="3">
        <v>65718000</v>
      </c>
      <c r="H77" s="3">
        <v>72130959</v>
      </c>
      <c r="I77" s="3">
        <v>69371000</v>
      </c>
      <c r="J77" s="3">
        <v>73258000</v>
      </c>
      <c r="K77" s="3">
        <v>77642000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224444980</v>
      </c>
      <c r="C79" s="3">
        <v>174790886</v>
      </c>
      <c r="D79" s="3">
        <v>190666424</v>
      </c>
      <c r="E79" s="3">
        <v>0</v>
      </c>
      <c r="F79" s="3">
        <v>236396593</v>
      </c>
      <c r="G79" s="3">
        <v>236396593</v>
      </c>
      <c r="H79" s="3">
        <v>216937595</v>
      </c>
      <c r="I79" s="3">
        <v>138138846</v>
      </c>
      <c r="J79" s="3">
        <v>138138846</v>
      </c>
      <c r="K79" s="3">
        <v>138138846</v>
      </c>
    </row>
    <row r="80" spans="1:11" ht="13.5" hidden="1">
      <c r="A80" s="1" t="s">
        <v>69</v>
      </c>
      <c r="B80" s="3">
        <v>45821313</v>
      </c>
      <c r="C80" s="3">
        <v>49337408</v>
      </c>
      <c r="D80" s="3">
        <v>40434237</v>
      </c>
      <c r="E80" s="3">
        <v>0</v>
      </c>
      <c r="F80" s="3">
        <v>-19935763</v>
      </c>
      <c r="G80" s="3">
        <v>-19935763</v>
      </c>
      <c r="H80" s="3">
        <v>73947586</v>
      </c>
      <c r="I80" s="3">
        <v>76840100</v>
      </c>
      <c r="J80" s="3">
        <v>76840100</v>
      </c>
      <c r="K80" s="3">
        <v>76840100</v>
      </c>
    </row>
    <row r="81" spans="1:11" ht="13.5" hidden="1">
      <c r="A81" s="1" t="s">
        <v>70</v>
      </c>
      <c r="B81" s="3">
        <v>112592565</v>
      </c>
      <c r="C81" s="3">
        <v>35200581</v>
      </c>
      <c r="D81" s="3">
        <v>10766521</v>
      </c>
      <c r="E81" s="3">
        <v>0</v>
      </c>
      <c r="F81" s="3">
        <v>56496691</v>
      </c>
      <c r="G81" s="3">
        <v>56496691</v>
      </c>
      <c r="H81" s="3">
        <v>29642147</v>
      </c>
      <c r="I81" s="3">
        <v>41377942</v>
      </c>
      <c r="J81" s="3">
        <v>41377942</v>
      </c>
      <c r="K81" s="3">
        <v>41377942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22392449</v>
      </c>
      <c r="C83" s="3">
        <v>20031276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68027000</v>
      </c>
      <c r="J83" s="3">
        <v>72109000</v>
      </c>
      <c r="K83" s="3">
        <v>76436000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28391580</v>
      </c>
      <c r="C5" s="6">
        <v>38825131</v>
      </c>
      <c r="D5" s="23">
        <v>24511289</v>
      </c>
      <c r="E5" s="24">
        <v>46523064</v>
      </c>
      <c r="F5" s="6">
        <v>47227272</v>
      </c>
      <c r="G5" s="25">
        <v>47227272</v>
      </c>
      <c r="H5" s="26">
        <v>69337777</v>
      </c>
      <c r="I5" s="24">
        <v>60349392</v>
      </c>
      <c r="J5" s="6">
        <v>63608244</v>
      </c>
      <c r="K5" s="25">
        <v>67043076</v>
      </c>
    </row>
    <row r="6" spans="1:11" ht="12.75">
      <c r="A6" s="22" t="s">
        <v>19</v>
      </c>
      <c r="B6" s="6">
        <v>183339651</v>
      </c>
      <c r="C6" s="6">
        <v>118981390</v>
      </c>
      <c r="D6" s="23">
        <v>108158728</v>
      </c>
      <c r="E6" s="24">
        <v>153609156</v>
      </c>
      <c r="F6" s="6">
        <v>157805745</v>
      </c>
      <c r="G6" s="25">
        <v>157805745</v>
      </c>
      <c r="H6" s="26">
        <v>143896454</v>
      </c>
      <c r="I6" s="24">
        <v>175545070</v>
      </c>
      <c r="J6" s="6">
        <v>185152007</v>
      </c>
      <c r="K6" s="25">
        <v>194924376</v>
      </c>
    </row>
    <row r="7" spans="1:11" ht="12.75">
      <c r="A7" s="22" t="s">
        <v>20</v>
      </c>
      <c r="B7" s="6">
        <v>0</v>
      </c>
      <c r="C7" s="6">
        <v>0</v>
      </c>
      <c r="D7" s="23">
        <v>41565</v>
      </c>
      <c r="E7" s="24">
        <v>44400</v>
      </c>
      <c r="F7" s="6">
        <v>52076</v>
      </c>
      <c r="G7" s="25">
        <v>52076</v>
      </c>
      <c r="H7" s="26">
        <v>1304761</v>
      </c>
      <c r="I7" s="24">
        <v>0</v>
      </c>
      <c r="J7" s="6">
        <v>0</v>
      </c>
      <c r="K7" s="25">
        <v>0</v>
      </c>
    </row>
    <row r="8" spans="1:11" ht="12.75">
      <c r="A8" s="22" t="s">
        <v>21</v>
      </c>
      <c r="B8" s="6">
        <v>64841000</v>
      </c>
      <c r="C8" s="6">
        <v>67576042</v>
      </c>
      <c r="D8" s="23">
        <v>-900</v>
      </c>
      <c r="E8" s="24">
        <v>88647288</v>
      </c>
      <c r="F8" s="6">
        <v>127095400</v>
      </c>
      <c r="G8" s="25">
        <v>127095400</v>
      </c>
      <c r="H8" s="26">
        <v>89399000</v>
      </c>
      <c r="I8" s="24">
        <v>97364988</v>
      </c>
      <c r="J8" s="6">
        <v>105739992</v>
      </c>
      <c r="K8" s="25">
        <v>116164992</v>
      </c>
    </row>
    <row r="9" spans="1:11" ht="12.75">
      <c r="A9" s="22" t="s">
        <v>22</v>
      </c>
      <c r="B9" s="6">
        <v>23479895</v>
      </c>
      <c r="C9" s="6">
        <v>22923628</v>
      </c>
      <c r="D9" s="23">
        <v>21120347</v>
      </c>
      <c r="E9" s="24">
        <v>23792508</v>
      </c>
      <c r="F9" s="6">
        <v>30726750</v>
      </c>
      <c r="G9" s="25">
        <v>30726750</v>
      </c>
      <c r="H9" s="26">
        <v>32929818</v>
      </c>
      <c r="I9" s="24">
        <v>29027292</v>
      </c>
      <c r="J9" s="6">
        <v>30594768</v>
      </c>
      <c r="K9" s="25">
        <v>32246892</v>
      </c>
    </row>
    <row r="10" spans="1:11" ht="20.25">
      <c r="A10" s="27" t="s">
        <v>102</v>
      </c>
      <c r="B10" s="28">
        <f>SUM(B5:B9)</f>
        <v>300052126</v>
      </c>
      <c r="C10" s="29">
        <f aca="true" t="shared" si="0" ref="C10:K10">SUM(C5:C9)</f>
        <v>248306191</v>
      </c>
      <c r="D10" s="30">
        <f t="shared" si="0"/>
        <v>153831029</v>
      </c>
      <c r="E10" s="28">
        <f t="shared" si="0"/>
        <v>312616416</v>
      </c>
      <c r="F10" s="29">
        <f t="shared" si="0"/>
        <v>362907243</v>
      </c>
      <c r="G10" s="31">
        <f t="shared" si="0"/>
        <v>362907243</v>
      </c>
      <c r="H10" s="32">
        <f t="shared" si="0"/>
        <v>336867810</v>
      </c>
      <c r="I10" s="28">
        <f t="shared" si="0"/>
        <v>362286742</v>
      </c>
      <c r="J10" s="29">
        <f t="shared" si="0"/>
        <v>385095011</v>
      </c>
      <c r="K10" s="31">
        <f t="shared" si="0"/>
        <v>410379336</v>
      </c>
    </row>
    <row r="11" spans="1:11" ht="12.75">
      <c r="A11" s="22" t="s">
        <v>23</v>
      </c>
      <c r="B11" s="6">
        <v>100460619</v>
      </c>
      <c r="C11" s="6">
        <v>106525441</v>
      </c>
      <c r="D11" s="23">
        <v>115910665</v>
      </c>
      <c r="E11" s="24">
        <v>119709924</v>
      </c>
      <c r="F11" s="6">
        <v>141000002</v>
      </c>
      <c r="G11" s="25">
        <v>141000002</v>
      </c>
      <c r="H11" s="26">
        <v>120210680</v>
      </c>
      <c r="I11" s="24">
        <v>136739796</v>
      </c>
      <c r="J11" s="6">
        <v>159912540</v>
      </c>
      <c r="K11" s="25">
        <v>170360136</v>
      </c>
    </row>
    <row r="12" spans="1:11" ht="12.75">
      <c r="A12" s="22" t="s">
        <v>24</v>
      </c>
      <c r="B12" s="6">
        <v>8398039</v>
      </c>
      <c r="C12" s="6">
        <v>8099553</v>
      </c>
      <c r="D12" s="23">
        <v>8456959</v>
      </c>
      <c r="E12" s="24">
        <v>8572848</v>
      </c>
      <c r="F12" s="6">
        <v>10650601</v>
      </c>
      <c r="G12" s="25">
        <v>10650601</v>
      </c>
      <c r="H12" s="26">
        <v>9547638</v>
      </c>
      <c r="I12" s="24">
        <v>11204448</v>
      </c>
      <c r="J12" s="6">
        <v>11809500</v>
      </c>
      <c r="K12" s="25">
        <v>12447192</v>
      </c>
    </row>
    <row r="13" spans="1:11" ht="12.75">
      <c r="A13" s="22" t="s">
        <v>103</v>
      </c>
      <c r="B13" s="6">
        <v>22499786</v>
      </c>
      <c r="C13" s="6">
        <v>21975817</v>
      </c>
      <c r="D13" s="23">
        <v>21149</v>
      </c>
      <c r="E13" s="24">
        <v>1925556</v>
      </c>
      <c r="F13" s="6">
        <v>27290362</v>
      </c>
      <c r="G13" s="25">
        <v>27290362</v>
      </c>
      <c r="H13" s="26">
        <v>45775796</v>
      </c>
      <c r="I13" s="24">
        <v>28709472</v>
      </c>
      <c r="J13" s="6">
        <v>30259776</v>
      </c>
      <c r="K13" s="25">
        <v>31893792</v>
      </c>
    </row>
    <row r="14" spans="1:11" ht="12.75">
      <c r="A14" s="22" t="s">
        <v>25</v>
      </c>
      <c r="B14" s="6">
        <v>837832</v>
      </c>
      <c r="C14" s="6">
        <v>11658490</v>
      </c>
      <c r="D14" s="23">
        <v>11352539</v>
      </c>
      <c r="E14" s="24">
        <v>7826700</v>
      </c>
      <c r="F14" s="6">
        <v>12000000</v>
      </c>
      <c r="G14" s="25">
        <v>12000000</v>
      </c>
      <c r="H14" s="26">
        <v>11964481</v>
      </c>
      <c r="I14" s="24">
        <v>12624000</v>
      </c>
      <c r="J14" s="6">
        <v>13305696</v>
      </c>
      <c r="K14" s="25">
        <v>14024208</v>
      </c>
    </row>
    <row r="15" spans="1:11" ht="12.75">
      <c r="A15" s="22" t="s">
        <v>26</v>
      </c>
      <c r="B15" s="6">
        <v>69907947</v>
      </c>
      <c r="C15" s="6">
        <v>72831559</v>
      </c>
      <c r="D15" s="23">
        <v>64659206</v>
      </c>
      <c r="E15" s="24">
        <v>57529608</v>
      </c>
      <c r="F15" s="6">
        <v>272861366</v>
      </c>
      <c r="G15" s="25">
        <v>272861366</v>
      </c>
      <c r="H15" s="26">
        <v>96402701</v>
      </c>
      <c r="I15" s="24">
        <v>129445524</v>
      </c>
      <c r="J15" s="6">
        <v>126463548</v>
      </c>
      <c r="K15" s="25">
        <v>132438612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136063536</v>
      </c>
      <c r="C17" s="6">
        <v>17511414</v>
      </c>
      <c r="D17" s="23">
        <v>43138806</v>
      </c>
      <c r="E17" s="24">
        <v>45549528</v>
      </c>
      <c r="F17" s="6">
        <v>129776200</v>
      </c>
      <c r="G17" s="25">
        <v>129776200</v>
      </c>
      <c r="H17" s="26">
        <v>97299584</v>
      </c>
      <c r="I17" s="24">
        <v>78526308</v>
      </c>
      <c r="J17" s="6">
        <v>82686288</v>
      </c>
      <c r="K17" s="25">
        <v>87622452</v>
      </c>
    </row>
    <row r="18" spans="1:11" ht="12.75">
      <c r="A18" s="33" t="s">
        <v>28</v>
      </c>
      <c r="B18" s="34">
        <f>SUM(B11:B17)</f>
        <v>338167759</v>
      </c>
      <c r="C18" s="35">
        <f aca="true" t="shared" si="1" ref="C18:K18">SUM(C11:C17)</f>
        <v>238602274</v>
      </c>
      <c r="D18" s="36">
        <f t="shared" si="1"/>
        <v>243539324</v>
      </c>
      <c r="E18" s="34">
        <f t="shared" si="1"/>
        <v>241114164</v>
      </c>
      <c r="F18" s="35">
        <f t="shared" si="1"/>
        <v>593578531</v>
      </c>
      <c r="G18" s="37">
        <f t="shared" si="1"/>
        <v>593578531</v>
      </c>
      <c r="H18" s="38">
        <f t="shared" si="1"/>
        <v>381200880</v>
      </c>
      <c r="I18" s="34">
        <f t="shared" si="1"/>
        <v>397249548</v>
      </c>
      <c r="J18" s="35">
        <f t="shared" si="1"/>
        <v>424437348</v>
      </c>
      <c r="K18" s="37">
        <f t="shared" si="1"/>
        <v>448786392</v>
      </c>
    </row>
    <row r="19" spans="1:11" ht="12.75">
      <c r="A19" s="33" t="s">
        <v>29</v>
      </c>
      <c r="B19" s="39">
        <f>+B10-B18</f>
        <v>-38115633</v>
      </c>
      <c r="C19" s="40">
        <f aca="true" t="shared" si="2" ref="C19:K19">+C10-C18</f>
        <v>9703917</v>
      </c>
      <c r="D19" s="41">
        <f t="shared" si="2"/>
        <v>-89708295</v>
      </c>
      <c r="E19" s="39">
        <f t="shared" si="2"/>
        <v>71502252</v>
      </c>
      <c r="F19" s="40">
        <f t="shared" si="2"/>
        <v>-230671288</v>
      </c>
      <c r="G19" s="42">
        <f t="shared" si="2"/>
        <v>-230671288</v>
      </c>
      <c r="H19" s="43">
        <f t="shared" si="2"/>
        <v>-44333070</v>
      </c>
      <c r="I19" s="39">
        <f t="shared" si="2"/>
        <v>-34962806</v>
      </c>
      <c r="J19" s="40">
        <f t="shared" si="2"/>
        <v>-39342337</v>
      </c>
      <c r="K19" s="42">
        <f t="shared" si="2"/>
        <v>-38407056</v>
      </c>
    </row>
    <row r="20" spans="1:11" ht="20.25">
      <c r="A20" s="44" t="s">
        <v>30</v>
      </c>
      <c r="B20" s="45">
        <v>29172000</v>
      </c>
      <c r="C20" s="46">
        <v>29172000</v>
      </c>
      <c r="D20" s="47">
        <v>0</v>
      </c>
      <c r="E20" s="45">
        <v>35683260</v>
      </c>
      <c r="F20" s="46">
        <v>32612000</v>
      </c>
      <c r="G20" s="48">
        <v>32612000</v>
      </c>
      <c r="H20" s="49">
        <v>32783496</v>
      </c>
      <c r="I20" s="45">
        <v>72228000</v>
      </c>
      <c r="J20" s="46">
        <v>64932000</v>
      </c>
      <c r="K20" s="48">
        <v>67583004</v>
      </c>
    </row>
    <row r="21" spans="1:11" ht="12.75">
      <c r="A21" s="22" t="s">
        <v>104</v>
      </c>
      <c r="B21" s="50">
        <v>27000000</v>
      </c>
      <c r="C21" s="51">
        <v>47000000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18056367</v>
      </c>
      <c r="C22" s="57">
        <f aca="true" t="shared" si="3" ref="C22:K22">SUM(C19:C21)</f>
        <v>85875917</v>
      </c>
      <c r="D22" s="58">
        <f t="shared" si="3"/>
        <v>-89708295</v>
      </c>
      <c r="E22" s="56">
        <f t="shared" si="3"/>
        <v>107185512</v>
      </c>
      <c r="F22" s="57">
        <f t="shared" si="3"/>
        <v>-198059288</v>
      </c>
      <c r="G22" s="59">
        <f t="shared" si="3"/>
        <v>-198059288</v>
      </c>
      <c r="H22" s="60">
        <f t="shared" si="3"/>
        <v>-11549574</v>
      </c>
      <c r="I22" s="56">
        <f t="shared" si="3"/>
        <v>37265194</v>
      </c>
      <c r="J22" s="57">
        <f t="shared" si="3"/>
        <v>25589663</v>
      </c>
      <c r="K22" s="59">
        <f t="shared" si="3"/>
        <v>29175948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18056367</v>
      </c>
      <c r="C24" s="40">
        <f aca="true" t="shared" si="4" ref="C24:K24">SUM(C22:C23)</f>
        <v>85875917</v>
      </c>
      <c r="D24" s="41">
        <f t="shared" si="4"/>
        <v>-89708295</v>
      </c>
      <c r="E24" s="39">
        <f t="shared" si="4"/>
        <v>107185512</v>
      </c>
      <c r="F24" s="40">
        <f t="shared" si="4"/>
        <v>-198059288</v>
      </c>
      <c r="G24" s="42">
        <f t="shared" si="4"/>
        <v>-198059288</v>
      </c>
      <c r="H24" s="43">
        <f t="shared" si="4"/>
        <v>-11549574</v>
      </c>
      <c r="I24" s="39">
        <f t="shared" si="4"/>
        <v>37265194</v>
      </c>
      <c r="J24" s="40">
        <f t="shared" si="4"/>
        <v>25589663</v>
      </c>
      <c r="K24" s="42">
        <f t="shared" si="4"/>
        <v>29175948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90888327</v>
      </c>
      <c r="C27" s="7">
        <v>53164392</v>
      </c>
      <c r="D27" s="69">
        <v>280811</v>
      </c>
      <c r="E27" s="70">
        <v>52434996</v>
      </c>
      <c r="F27" s="7">
        <v>60121400</v>
      </c>
      <c r="G27" s="71">
        <v>60121400</v>
      </c>
      <c r="H27" s="72">
        <v>18966477</v>
      </c>
      <c r="I27" s="70">
        <v>63228012</v>
      </c>
      <c r="J27" s="7">
        <v>64932000</v>
      </c>
      <c r="K27" s="71">
        <v>67383204</v>
      </c>
    </row>
    <row r="28" spans="1:11" ht="12.75">
      <c r="A28" s="73" t="s">
        <v>34</v>
      </c>
      <c r="B28" s="6">
        <v>29172400</v>
      </c>
      <c r="C28" s="6">
        <v>52463003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30000000</v>
      </c>
      <c r="J28" s="6">
        <v>30000000</v>
      </c>
      <c r="K28" s="25">
        <v>30000204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61715927</v>
      </c>
      <c r="C31" s="6">
        <v>701392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90888327</v>
      </c>
      <c r="C32" s="7">
        <f aca="true" t="shared" si="5" ref="C32:K32">SUM(C28:C31)</f>
        <v>53164395</v>
      </c>
      <c r="D32" s="69">
        <f t="shared" si="5"/>
        <v>0</v>
      </c>
      <c r="E32" s="70">
        <f t="shared" si="5"/>
        <v>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30000000</v>
      </c>
      <c r="J32" s="7">
        <f t="shared" si="5"/>
        <v>30000000</v>
      </c>
      <c r="K32" s="71">
        <f t="shared" si="5"/>
        <v>30000204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250089184</v>
      </c>
      <c r="C35" s="6">
        <v>266863506</v>
      </c>
      <c r="D35" s="23">
        <v>130032506</v>
      </c>
      <c r="E35" s="24">
        <v>54750516</v>
      </c>
      <c r="F35" s="6">
        <v>-258180694</v>
      </c>
      <c r="G35" s="25">
        <v>-258180694</v>
      </c>
      <c r="H35" s="26">
        <v>238276568</v>
      </c>
      <c r="I35" s="24">
        <v>-25962818</v>
      </c>
      <c r="J35" s="6">
        <v>-39342337</v>
      </c>
      <c r="K35" s="25">
        <v>-38207256</v>
      </c>
    </row>
    <row r="36" spans="1:11" ht="12.75">
      <c r="A36" s="22" t="s">
        <v>40</v>
      </c>
      <c r="B36" s="6">
        <v>1311445627</v>
      </c>
      <c r="C36" s="6">
        <v>1386604284</v>
      </c>
      <c r="D36" s="23">
        <v>958817437</v>
      </c>
      <c r="E36" s="24">
        <v>52434996</v>
      </c>
      <c r="F36" s="6">
        <v>60121400</v>
      </c>
      <c r="G36" s="25">
        <v>60121400</v>
      </c>
      <c r="H36" s="26">
        <v>711718768</v>
      </c>
      <c r="I36" s="24">
        <v>63228012</v>
      </c>
      <c r="J36" s="6">
        <v>64932000</v>
      </c>
      <c r="K36" s="25">
        <v>67383204</v>
      </c>
    </row>
    <row r="37" spans="1:11" ht="12.75">
      <c r="A37" s="22" t="s">
        <v>41</v>
      </c>
      <c r="B37" s="6">
        <v>198653183</v>
      </c>
      <c r="C37" s="6">
        <v>335695067</v>
      </c>
      <c r="D37" s="23">
        <v>503468134</v>
      </c>
      <c r="E37" s="24">
        <v>0</v>
      </c>
      <c r="F37" s="6">
        <v>0</v>
      </c>
      <c r="G37" s="25">
        <v>0</v>
      </c>
      <c r="H37" s="26">
        <v>579493863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31287460</v>
      </c>
      <c r="C38" s="6">
        <v>84005223</v>
      </c>
      <c r="D38" s="23">
        <v>42691083</v>
      </c>
      <c r="E38" s="24">
        <v>0</v>
      </c>
      <c r="F38" s="6">
        <v>0</v>
      </c>
      <c r="G38" s="25">
        <v>0</v>
      </c>
      <c r="H38" s="26">
        <v>37480447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1331594168</v>
      </c>
      <c r="C39" s="6">
        <v>1233767499</v>
      </c>
      <c r="D39" s="23">
        <v>632399030</v>
      </c>
      <c r="E39" s="24">
        <v>0</v>
      </c>
      <c r="F39" s="6">
        <v>0</v>
      </c>
      <c r="G39" s="25">
        <v>0</v>
      </c>
      <c r="H39" s="26">
        <v>344570607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13712222</v>
      </c>
      <c r="C42" s="6">
        <v>-18013737</v>
      </c>
      <c r="D42" s="23">
        <v>-120437478</v>
      </c>
      <c r="E42" s="24">
        <v>112750164</v>
      </c>
      <c r="F42" s="6">
        <v>-199432099</v>
      </c>
      <c r="G42" s="25">
        <v>-199432099</v>
      </c>
      <c r="H42" s="26">
        <v>-126691564</v>
      </c>
      <c r="I42" s="24">
        <v>43238968</v>
      </c>
      <c r="J42" s="6">
        <v>41034959</v>
      </c>
      <c r="K42" s="25">
        <v>45428940</v>
      </c>
    </row>
    <row r="43" spans="1:11" ht="12.75">
      <c r="A43" s="22" t="s">
        <v>46</v>
      </c>
      <c r="B43" s="6">
        <v>-13858214</v>
      </c>
      <c r="C43" s="6">
        <v>-4872790</v>
      </c>
      <c r="D43" s="23">
        <v>-280811</v>
      </c>
      <c r="E43" s="24">
        <v>-52434996</v>
      </c>
      <c r="F43" s="6">
        <v>-60121400</v>
      </c>
      <c r="G43" s="25">
        <v>-60121400</v>
      </c>
      <c r="H43" s="26">
        <v>-8094428</v>
      </c>
      <c r="I43" s="24">
        <v>-63228012</v>
      </c>
      <c r="J43" s="6">
        <v>-64932000</v>
      </c>
      <c r="K43" s="25">
        <v>-67383204</v>
      </c>
    </row>
    <row r="44" spans="1:11" ht="12.75">
      <c r="A44" s="22" t="s">
        <v>47</v>
      </c>
      <c r="B44" s="6">
        <v>-471249</v>
      </c>
      <c r="C44" s="6">
        <v>24399048</v>
      </c>
      <c r="D44" s="23">
        <v>3724275</v>
      </c>
      <c r="E44" s="24">
        <v>-3878634</v>
      </c>
      <c r="F44" s="6">
        <v>0</v>
      </c>
      <c r="G44" s="25">
        <v>0</v>
      </c>
      <c r="H44" s="26">
        <v>2013349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2706829</v>
      </c>
      <c r="C45" s="7">
        <v>5171905</v>
      </c>
      <c r="D45" s="69">
        <v>-144871119</v>
      </c>
      <c r="E45" s="70">
        <v>56436534</v>
      </c>
      <c r="F45" s="7">
        <v>-259553499</v>
      </c>
      <c r="G45" s="71">
        <v>-259553499</v>
      </c>
      <c r="H45" s="72">
        <v>-228861513</v>
      </c>
      <c r="I45" s="70">
        <v>-19989044</v>
      </c>
      <c r="J45" s="7">
        <v>-23897041</v>
      </c>
      <c r="K45" s="71">
        <v>-21954264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1958597</v>
      </c>
      <c r="C48" s="6">
        <v>1187000</v>
      </c>
      <c r="D48" s="23">
        <v>-86146821</v>
      </c>
      <c r="E48" s="24">
        <v>61421724</v>
      </c>
      <c r="F48" s="6">
        <v>-251509486</v>
      </c>
      <c r="G48" s="25">
        <v>-251509486</v>
      </c>
      <c r="H48" s="26">
        <v>31780577</v>
      </c>
      <c r="I48" s="24">
        <v>-25962818</v>
      </c>
      <c r="J48" s="6">
        <v>-39342337</v>
      </c>
      <c r="K48" s="25">
        <v>-38207256</v>
      </c>
    </row>
    <row r="49" spans="1:11" ht="12.75">
      <c r="A49" s="22" t="s">
        <v>51</v>
      </c>
      <c r="B49" s="6">
        <f>+B75</f>
        <v>-88147189.91919494</v>
      </c>
      <c r="C49" s="6">
        <f aca="true" t="shared" si="6" ref="C49:K49">+C75</f>
        <v>32351442.747775704</v>
      </c>
      <c r="D49" s="23">
        <f t="shared" si="6"/>
        <v>277292398.53914547</v>
      </c>
      <c r="E49" s="24">
        <f t="shared" si="6"/>
        <v>6147846.965012127</v>
      </c>
      <c r="F49" s="6">
        <f t="shared" si="6"/>
        <v>6085987.636604836</v>
      </c>
      <c r="G49" s="25">
        <f t="shared" si="6"/>
        <v>6085987.636604836</v>
      </c>
      <c r="H49" s="26">
        <f t="shared" si="6"/>
        <v>376403110.4142276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90105786.91919494</v>
      </c>
      <c r="C50" s="7">
        <f aca="true" t="shared" si="7" ref="C50:K50">+C48-C49</f>
        <v>-31164442.747775704</v>
      </c>
      <c r="D50" s="69">
        <f t="shared" si="7"/>
        <v>-363439219.53914547</v>
      </c>
      <c r="E50" s="70">
        <f t="shared" si="7"/>
        <v>55273877.034987874</v>
      </c>
      <c r="F50" s="7">
        <f t="shared" si="7"/>
        <v>-257595473.63660485</v>
      </c>
      <c r="G50" s="71">
        <f t="shared" si="7"/>
        <v>-257595473.63660485</v>
      </c>
      <c r="H50" s="72">
        <f t="shared" si="7"/>
        <v>-344622533.4142276</v>
      </c>
      <c r="I50" s="70">
        <f t="shared" si="7"/>
        <v>-25962818</v>
      </c>
      <c r="J50" s="7">
        <f t="shared" si="7"/>
        <v>-39342337</v>
      </c>
      <c r="K50" s="71">
        <f t="shared" si="7"/>
        <v>-38207256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1167938658</v>
      </c>
      <c r="C53" s="6">
        <v>1438878776</v>
      </c>
      <c r="D53" s="23">
        <v>937038811</v>
      </c>
      <c r="E53" s="24">
        <v>52434996</v>
      </c>
      <c r="F53" s="6">
        <v>60121400</v>
      </c>
      <c r="G53" s="25">
        <v>60121400</v>
      </c>
      <c r="H53" s="26">
        <v>699417918</v>
      </c>
      <c r="I53" s="24">
        <v>63228012</v>
      </c>
      <c r="J53" s="6">
        <v>64932000</v>
      </c>
      <c r="K53" s="25">
        <v>67383204</v>
      </c>
    </row>
    <row r="54" spans="1:11" ht="12.75">
      <c r="A54" s="22" t="s">
        <v>55</v>
      </c>
      <c r="B54" s="6">
        <v>22499786</v>
      </c>
      <c r="C54" s="6">
        <v>21975817</v>
      </c>
      <c r="D54" s="23">
        <v>0</v>
      </c>
      <c r="E54" s="24">
        <v>1925556</v>
      </c>
      <c r="F54" s="6">
        <v>27290362</v>
      </c>
      <c r="G54" s="25">
        <v>27290362</v>
      </c>
      <c r="H54" s="26">
        <v>45775796</v>
      </c>
      <c r="I54" s="24">
        <v>28709472</v>
      </c>
      <c r="J54" s="6">
        <v>30259776</v>
      </c>
      <c r="K54" s="25">
        <v>31893792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35639063</v>
      </c>
      <c r="C56" s="6">
        <v>12404180</v>
      </c>
      <c r="D56" s="23">
        <v>4553860</v>
      </c>
      <c r="E56" s="24">
        <v>2876160</v>
      </c>
      <c r="F56" s="6">
        <v>4246954</v>
      </c>
      <c r="G56" s="25">
        <v>4246954</v>
      </c>
      <c r="H56" s="26">
        <v>9952810</v>
      </c>
      <c r="I56" s="24">
        <v>20000004</v>
      </c>
      <c r="J56" s="6">
        <v>20514264</v>
      </c>
      <c r="K56" s="25">
        <v>21757560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2828365</v>
      </c>
      <c r="C59" s="6">
        <v>1112475</v>
      </c>
      <c r="D59" s="23">
        <v>2597975</v>
      </c>
      <c r="E59" s="24">
        <v>2787627</v>
      </c>
      <c r="F59" s="6">
        <v>2787627</v>
      </c>
      <c r="G59" s="25">
        <v>2787627</v>
      </c>
      <c r="H59" s="26">
        <v>2787627</v>
      </c>
      <c r="I59" s="24">
        <v>2527246</v>
      </c>
      <c r="J59" s="6">
        <v>19601266</v>
      </c>
      <c r="K59" s="25">
        <v>20659734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8532</v>
      </c>
      <c r="C62" s="98">
        <v>8532</v>
      </c>
      <c r="D62" s="99">
        <v>1494</v>
      </c>
      <c r="E62" s="97">
        <v>7947</v>
      </c>
      <c r="F62" s="98">
        <v>7947</v>
      </c>
      <c r="G62" s="99">
        <v>7947</v>
      </c>
      <c r="H62" s="100">
        <v>7947</v>
      </c>
      <c r="I62" s="97">
        <v>8360</v>
      </c>
      <c r="J62" s="98">
        <v>8812</v>
      </c>
      <c r="K62" s="99">
        <v>9288</v>
      </c>
    </row>
    <row r="63" spans="1:11" ht="12.75">
      <c r="A63" s="96" t="s">
        <v>63</v>
      </c>
      <c r="B63" s="97">
        <v>8853</v>
      </c>
      <c r="C63" s="98">
        <v>9384</v>
      </c>
      <c r="D63" s="99">
        <v>6980</v>
      </c>
      <c r="E63" s="97">
        <v>6980</v>
      </c>
      <c r="F63" s="98">
        <v>6980</v>
      </c>
      <c r="G63" s="99">
        <v>6980</v>
      </c>
      <c r="H63" s="100">
        <v>6980</v>
      </c>
      <c r="I63" s="97">
        <v>6980</v>
      </c>
      <c r="J63" s="98">
        <v>6980</v>
      </c>
      <c r="K63" s="99">
        <v>6980</v>
      </c>
    </row>
    <row r="64" spans="1:11" ht="12.75">
      <c r="A64" s="96" t="s">
        <v>64</v>
      </c>
      <c r="B64" s="97">
        <v>1021</v>
      </c>
      <c r="C64" s="98">
        <v>1082</v>
      </c>
      <c r="D64" s="99">
        <v>1918</v>
      </c>
      <c r="E64" s="97">
        <v>1918</v>
      </c>
      <c r="F64" s="98">
        <v>1918</v>
      </c>
      <c r="G64" s="99">
        <v>1918</v>
      </c>
      <c r="H64" s="100">
        <v>1918</v>
      </c>
      <c r="I64" s="97">
        <v>2018</v>
      </c>
      <c r="J64" s="98">
        <v>2127</v>
      </c>
      <c r="K64" s="99">
        <v>2242</v>
      </c>
    </row>
    <row r="65" spans="1:11" ht="12.75">
      <c r="A65" s="96" t="s">
        <v>65</v>
      </c>
      <c r="B65" s="97">
        <v>13113</v>
      </c>
      <c r="C65" s="98">
        <v>13113</v>
      </c>
      <c r="D65" s="99">
        <v>21575</v>
      </c>
      <c r="E65" s="97">
        <v>21575</v>
      </c>
      <c r="F65" s="98">
        <v>21575</v>
      </c>
      <c r="G65" s="99">
        <v>21575</v>
      </c>
      <c r="H65" s="100">
        <v>21575</v>
      </c>
      <c r="I65" s="97">
        <v>22697</v>
      </c>
      <c r="J65" s="98">
        <v>23923</v>
      </c>
      <c r="K65" s="99">
        <v>25214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0.9177865489804573</v>
      </c>
      <c r="C70" s="5">
        <f aca="true" t="shared" si="8" ref="C70:K70">IF(ISERROR(C71/C72),0,(C71/C72))</f>
        <v>0.9621314388620884</v>
      </c>
      <c r="D70" s="5">
        <f t="shared" si="8"/>
        <v>0.8512858782712941</v>
      </c>
      <c r="E70" s="5">
        <f t="shared" si="8"/>
        <v>0.9215492853786191</v>
      </c>
      <c r="F70" s="5">
        <f t="shared" si="8"/>
        <v>0.9122767026009138</v>
      </c>
      <c r="G70" s="5">
        <f t="shared" si="8"/>
        <v>0.9122767026009138</v>
      </c>
      <c r="H70" s="5">
        <f t="shared" si="8"/>
        <v>0.7560948435019584</v>
      </c>
      <c r="I70" s="5">
        <f t="shared" si="8"/>
        <v>0.9407727836470317</v>
      </c>
      <c r="J70" s="5">
        <f t="shared" si="8"/>
        <v>0.940606365215961</v>
      </c>
      <c r="K70" s="5">
        <f t="shared" si="8"/>
        <v>0.9408167632049237</v>
      </c>
    </row>
    <row r="71" spans="1:11" ht="12.75" hidden="1">
      <c r="A71" s="2" t="s">
        <v>108</v>
      </c>
      <c r="B71" s="2">
        <f>+B83</f>
        <v>210137907</v>
      </c>
      <c r="C71" s="2">
        <f aca="true" t="shared" si="9" ref="C71:K71">+C83</f>
        <v>165860130</v>
      </c>
      <c r="D71" s="2">
        <f t="shared" si="9"/>
        <v>113934018</v>
      </c>
      <c r="E71" s="2">
        <f t="shared" si="9"/>
        <v>194917704</v>
      </c>
      <c r="F71" s="2">
        <f t="shared" si="9"/>
        <v>191210450</v>
      </c>
      <c r="G71" s="2">
        <f t="shared" si="9"/>
        <v>191210450</v>
      </c>
      <c r="H71" s="2">
        <f t="shared" si="9"/>
        <v>167218917</v>
      </c>
      <c r="I71" s="2">
        <f t="shared" si="9"/>
        <v>226287376</v>
      </c>
      <c r="J71" s="2">
        <f t="shared" si="9"/>
        <v>238584623</v>
      </c>
      <c r="K71" s="2">
        <f t="shared" si="9"/>
        <v>251311956</v>
      </c>
    </row>
    <row r="72" spans="1:11" ht="12.75" hidden="1">
      <c r="A72" s="2" t="s">
        <v>109</v>
      </c>
      <c r="B72" s="2">
        <f>+B77</f>
        <v>228961633</v>
      </c>
      <c r="C72" s="2">
        <f aca="true" t="shared" si="10" ref="C72:K72">+C77</f>
        <v>172388224</v>
      </c>
      <c r="D72" s="2">
        <f t="shared" si="10"/>
        <v>133837552</v>
      </c>
      <c r="E72" s="2">
        <f t="shared" si="10"/>
        <v>211510884</v>
      </c>
      <c r="F72" s="2">
        <f t="shared" si="10"/>
        <v>209596989</v>
      </c>
      <c r="G72" s="2">
        <f t="shared" si="10"/>
        <v>209596989</v>
      </c>
      <c r="H72" s="2">
        <f t="shared" si="10"/>
        <v>221161298</v>
      </c>
      <c r="I72" s="2">
        <f t="shared" si="10"/>
        <v>240533506</v>
      </c>
      <c r="J72" s="2">
        <f t="shared" si="10"/>
        <v>253649807</v>
      </c>
      <c r="K72" s="2">
        <f t="shared" si="10"/>
        <v>267121044</v>
      </c>
    </row>
    <row r="73" spans="1:11" ht="12.75" hidden="1">
      <c r="A73" s="2" t="s">
        <v>110</v>
      </c>
      <c r="B73" s="2">
        <f>+B74</f>
        <v>34359267.83333328</v>
      </c>
      <c r="C73" s="2">
        <f aca="true" t="shared" si="11" ref="C73:K73">+(C78+C80+C81+C82)-(B78+B80+B81+B82)</f>
        <v>17301190</v>
      </c>
      <c r="D73" s="2">
        <f t="shared" si="11"/>
        <v>-50224419</v>
      </c>
      <c r="E73" s="2">
        <f t="shared" si="11"/>
        <v>-220098495</v>
      </c>
      <c r="F73" s="2">
        <f>+(F78+F80+F81+F82)-(D78+D80+D81+D82)</f>
        <v>-220098495</v>
      </c>
      <c r="G73" s="2">
        <f>+(G78+G80+G81+G82)-(D78+D80+D81+D82)</f>
        <v>-220098495</v>
      </c>
      <c r="H73" s="2">
        <f>+(H78+H80+H81+H82)-(D78+D80+D81+D82)</f>
        <v>-10611729</v>
      </c>
      <c r="I73" s="2">
        <f>+(I78+I80+I81+I82)-(E78+E80+E81+E82)</f>
        <v>6671208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111</v>
      </c>
      <c r="B74" s="2">
        <f>+TREND(C74:E74)</f>
        <v>34359267.83333328</v>
      </c>
      <c r="C74" s="2">
        <f>+C73</f>
        <v>17301190</v>
      </c>
      <c r="D74" s="2">
        <f aca="true" t="shared" si="12" ref="D74:K74">+D73</f>
        <v>-50224419</v>
      </c>
      <c r="E74" s="2">
        <f t="shared" si="12"/>
        <v>-220098495</v>
      </c>
      <c r="F74" s="2">
        <f t="shared" si="12"/>
        <v>-220098495</v>
      </c>
      <c r="G74" s="2">
        <f t="shared" si="12"/>
        <v>-220098495</v>
      </c>
      <c r="H74" s="2">
        <f t="shared" si="12"/>
        <v>-10611729</v>
      </c>
      <c r="I74" s="2">
        <f t="shared" si="12"/>
        <v>6671208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112</v>
      </c>
      <c r="B75" s="2">
        <f>+B84-(((B80+B81+B78)*B70)-B79)</f>
        <v>-88147189.91919494</v>
      </c>
      <c r="C75" s="2">
        <f aca="true" t="shared" si="13" ref="C75:K75">+C84-(((C80+C81+C78)*C70)-C79)</f>
        <v>32351442.747775704</v>
      </c>
      <c r="D75" s="2">
        <f t="shared" si="13"/>
        <v>277292398.53914547</v>
      </c>
      <c r="E75" s="2">
        <f t="shared" si="13"/>
        <v>6147846.965012127</v>
      </c>
      <c r="F75" s="2">
        <f t="shared" si="13"/>
        <v>6085987.636604836</v>
      </c>
      <c r="G75" s="2">
        <f t="shared" si="13"/>
        <v>6085987.636604836</v>
      </c>
      <c r="H75" s="2">
        <f t="shared" si="13"/>
        <v>376403110.4142276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228961633</v>
      </c>
      <c r="C77" s="3">
        <v>172388224</v>
      </c>
      <c r="D77" s="3">
        <v>133837552</v>
      </c>
      <c r="E77" s="3">
        <v>211510884</v>
      </c>
      <c r="F77" s="3">
        <v>209596989</v>
      </c>
      <c r="G77" s="3">
        <v>209596989</v>
      </c>
      <c r="H77" s="3">
        <v>221161298</v>
      </c>
      <c r="I77" s="3">
        <v>240533506</v>
      </c>
      <c r="J77" s="3">
        <v>253649807</v>
      </c>
      <c r="K77" s="3">
        <v>267121044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137950000</v>
      </c>
      <c r="C79" s="3">
        <v>286019038</v>
      </c>
      <c r="D79" s="3">
        <v>458980034</v>
      </c>
      <c r="E79" s="3">
        <v>0</v>
      </c>
      <c r="F79" s="3">
        <v>0</v>
      </c>
      <c r="G79" s="3">
        <v>0</v>
      </c>
      <c r="H79" s="3">
        <v>529750908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246350516</v>
      </c>
      <c r="C80" s="3">
        <v>263651706</v>
      </c>
      <c r="D80" s="3">
        <v>146676829</v>
      </c>
      <c r="E80" s="3">
        <v>-6669696</v>
      </c>
      <c r="F80" s="3">
        <v>-6669696</v>
      </c>
      <c r="G80" s="3">
        <v>-6669696</v>
      </c>
      <c r="H80" s="3">
        <v>111320823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0</v>
      </c>
      <c r="C81" s="3">
        <v>0</v>
      </c>
      <c r="D81" s="3">
        <v>66750458</v>
      </c>
      <c r="E81" s="3">
        <v>-1512</v>
      </c>
      <c r="F81" s="3">
        <v>-1512</v>
      </c>
      <c r="G81" s="3">
        <v>-1512</v>
      </c>
      <c r="H81" s="3">
        <v>91494735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210137907</v>
      </c>
      <c r="C83" s="3">
        <v>165860130</v>
      </c>
      <c r="D83" s="3">
        <v>113934018</v>
      </c>
      <c r="E83" s="3">
        <v>194917704</v>
      </c>
      <c r="F83" s="3">
        <v>191210450</v>
      </c>
      <c r="G83" s="3">
        <v>191210450</v>
      </c>
      <c r="H83" s="3">
        <v>167218917</v>
      </c>
      <c r="I83" s="3">
        <v>226287376</v>
      </c>
      <c r="J83" s="3">
        <v>238584623</v>
      </c>
      <c r="K83" s="3">
        <v>251311956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46594873</v>
      </c>
      <c r="C5" s="6">
        <v>51179908</v>
      </c>
      <c r="D5" s="23">
        <v>0</v>
      </c>
      <c r="E5" s="24">
        <v>53861614</v>
      </c>
      <c r="F5" s="6">
        <v>100506433</v>
      </c>
      <c r="G5" s="25">
        <v>100506433</v>
      </c>
      <c r="H5" s="26">
        <v>58780223</v>
      </c>
      <c r="I5" s="24">
        <v>57093311</v>
      </c>
      <c r="J5" s="6">
        <v>60062162</v>
      </c>
      <c r="K5" s="25">
        <v>63185395</v>
      </c>
    </row>
    <row r="6" spans="1:11" ht="12.75">
      <c r="A6" s="22" t="s">
        <v>19</v>
      </c>
      <c r="B6" s="6">
        <v>212318564</v>
      </c>
      <c r="C6" s="6">
        <v>241222851</v>
      </c>
      <c r="D6" s="23">
        <v>0</v>
      </c>
      <c r="E6" s="24">
        <v>255053341</v>
      </c>
      <c r="F6" s="6">
        <v>261286553</v>
      </c>
      <c r="G6" s="25">
        <v>261286553</v>
      </c>
      <c r="H6" s="26">
        <v>258402718</v>
      </c>
      <c r="I6" s="24">
        <v>273674310</v>
      </c>
      <c r="J6" s="6">
        <v>288452719</v>
      </c>
      <c r="K6" s="25">
        <v>304029170</v>
      </c>
    </row>
    <row r="7" spans="1:11" ht="12.75">
      <c r="A7" s="22" t="s">
        <v>20</v>
      </c>
      <c r="B7" s="6">
        <v>3630755</v>
      </c>
      <c r="C7" s="6">
        <v>2412536</v>
      </c>
      <c r="D7" s="23">
        <v>0</v>
      </c>
      <c r="E7" s="24">
        <v>1425000</v>
      </c>
      <c r="F7" s="6">
        <v>4705753</v>
      </c>
      <c r="G7" s="25">
        <v>4705753</v>
      </c>
      <c r="H7" s="26">
        <v>1993102</v>
      </c>
      <c r="I7" s="24">
        <v>1510500</v>
      </c>
      <c r="J7" s="6">
        <v>1589046</v>
      </c>
      <c r="K7" s="25">
        <v>1671676</v>
      </c>
    </row>
    <row r="8" spans="1:11" ht="12.75">
      <c r="A8" s="22" t="s">
        <v>21</v>
      </c>
      <c r="B8" s="6">
        <v>106088521</v>
      </c>
      <c r="C8" s="6">
        <v>99324647</v>
      </c>
      <c r="D8" s="23">
        <v>0</v>
      </c>
      <c r="E8" s="24">
        <v>136380000</v>
      </c>
      <c r="F8" s="6">
        <v>141860567</v>
      </c>
      <c r="G8" s="25">
        <v>141860567</v>
      </c>
      <c r="H8" s="26">
        <v>158292863</v>
      </c>
      <c r="I8" s="24">
        <v>152983150</v>
      </c>
      <c r="J8" s="6">
        <v>167910751</v>
      </c>
      <c r="K8" s="25">
        <v>186520499</v>
      </c>
    </row>
    <row r="9" spans="1:11" ht="12.75">
      <c r="A9" s="22" t="s">
        <v>22</v>
      </c>
      <c r="B9" s="6">
        <v>25493437</v>
      </c>
      <c r="C9" s="6">
        <v>36440917</v>
      </c>
      <c r="D9" s="23">
        <v>0</v>
      </c>
      <c r="E9" s="24">
        <v>51293552</v>
      </c>
      <c r="F9" s="6">
        <v>24177945</v>
      </c>
      <c r="G9" s="25">
        <v>24177945</v>
      </c>
      <c r="H9" s="26">
        <v>59330117</v>
      </c>
      <c r="I9" s="24">
        <v>55502704</v>
      </c>
      <c r="J9" s="6">
        <v>58484407</v>
      </c>
      <c r="K9" s="25">
        <v>61626321</v>
      </c>
    </row>
    <row r="10" spans="1:11" ht="20.25">
      <c r="A10" s="27" t="s">
        <v>102</v>
      </c>
      <c r="B10" s="28">
        <f>SUM(B5:B9)</f>
        <v>394126150</v>
      </c>
      <c r="C10" s="29">
        <f aca="true" t="shared" si="0" ref="C10:K10">SUM(C5:C9)</f>
        <v>430580859</v>
      </c>
      <c r="D10" s="30">
        <f t="shared" si="0"/>
        <v>0</v>
      </c>
      <c r="E10" s="28">
        <f t="shared" si="0"/>
        <v>498013507</v>
      </c>
      <c r="F10" s="29">
        <f t="shared" si="0"/>
        <v>532537251</v>
      </c>
      <c r="G10" s="31">
        <f t="shared" si="0"/>
        <v>532537251</v>
      </c>
      <c r="H10" s="32">
        <f t="shared" si="0"/>
        <v>536799023</v>
      </c>
      <c r="I10" s="28">
        <f t="shared" si="0"/>
        <v>540763975</v>
      </c>
      <c r="J10" s="29">
        <f t="shared" si="0"/>
        <v>576499085</v>
      </c>
      <c r="K10" s="31">
        <f t="shared" si="0"/>
        <v>617033061</v>
      </c>
    </row>
    <row r="11" spans="1:11" ht="12.75">
      <c r="A11" s="22" t="s">
        <v>23</v>
      </c>
      <c r="B11" s="6">
        <v>149879218</v>
      </c>
      <c r="C11" s="6">
        <v>159918845</v>
      </c>
      <c r="D11" s="23">
        <v>0</v>
      </c>
      <c r="E11" s="24">
        <v>186963097</v>
      </c>
      <c r="F11" s="6">
        <v>193635745</v>
      </c>
      <c r="G11" s="25">
        <v>193635745</v>
      </c>
      <c r="H11" s="26">
        <v>177739624</v>
      </c>
      <c r="I11" s="24">
        <v>199908397</v>
      </c>
      <c r="J11" s="6">
        <v>211017681</v>
      </c>
      <c r="K11" s="25">
        <v>223213214</v>
      </c>
    </row>
    <row r="12" spans="1:11" ht="12.75">
      <c r="A12" s="22" t="s">
        <v>24</v>
      </c>
      <c r="B12" s="6">
        <v>8922605</v>
      </c>
      <c r="C12" s="6">
        <v>8895630</v>
      </c>
      <c r="D12" s="23">
        <v>0</v>
      </c>
      <c r="E12" s="24">
        <v>10325123</v>
      </c>
      <c r="F12" s="6">
        <v>11230871</v>
      </c>
      <c r="G12" s="25">
        <v>11230871</v>
      </c>
      <c r="H12" s="26">
        <v>10541136</v>
      </c>
      <c r="I12" s="24">
        <v>10389878</v>
      </c>
      <c r="J12" s="6">
        <v>10971711</v>
      </c>
      <c r="K12" s="25">
        <v>11586127</v>
      </c>
    </row>
    <row r="13" spans="1:11" ht="12.75">
      <c r="A13" s="22" t="s">
        <v>103</v>
      </c>
      <c r="B13" s="6">
        <v>70492240</v>
      </c>
      <c r="C13" s="6">
        <v>77922181</v>
      </c>
      <c r="D13" s="23">
        <v>0</v>
      </c>
      <c r="E13" s="24">
        <v>81162021</v>
      </c>
      <c r="F13" s="6">
        <v>60211000</v>
      </c>
      <c r="G13" s="25">
        <v>60211000</v>
      </c>
      <c r="H13" s="26">
        <v>88967548</v>
      </c>
      <c r="I13" s="24">
        <v>85534874</v>
      </c>
      <c r="J13" s="6">
        <v>90153757</v>
      </c>
      <c r="K13" s="25">
        <v>95022061</v>
      </c>
    </row>
    <row r="14" spans="1:11" ht="12.75">
      <c r="A14" s="22" t="s">
        <v>25</v>
      </c>
      <c r="B14" s="6">
        <v>17028021</v>
      </c>
      <c r="C14" s="6">
        <v>17991311</v>
      </c>
      <c r="D14" s="23">
        <v>0</v>
      </c>
      <c r="E14" s="24">
        <v>17707502</v>
      </c>
      <c r="F14" s="6">
        <v>31000001</v>
      </c>
      <c r="G14" s="25">
        <v>31000001</v>
      </c>
      <c r="H14" s="26">
        <v>16437826</v>
      </c>
      <c r="I14" s="24">
        <v>17707238</v>
      </c>
      <c r="J14" s="6">
        <v>18663429</v>
      </c>
      <c r="K14" s="25">
        <v>19671254</v>
      </c>
    </row>
    <row r="15" spans="1:11" ht="12.75">
      <c r="A15" s="22" t="s">
        <v>26</v>
      </c>
      <c r="B15" s="6">
        <v>128171993</v>
      </c>
      <c r="C15" s="6">
        <v>124079136</v>
      </c>
      <c r="D15" s="23">
        <v>0</v>
      </c>
      <c r="E15" s="24">
        <v>152756624</v>
      </c>
      <c r="F15" s="6">
        <v>177161189</v>
      </c>
      <c r="G15" s="25">
        <v>177161189</v>
      </c>
      <c r="H15" s="26">
        <v>113843532</v>
      </c>
      <c r="I15" s="24">
        <v>154926355</v>
      </c>
      <c r="J15" s="6">
        <v>163008991</v>
      </c>
      <c r="K15" s="25">
        <v>171513357</v>
      </c>
    </row>
    <row r="16" spans="1:11" ht="12.75">
      <c r="A16" s="22" t="s">
        <v>21</v>
      </c>
      <c r="B16" s="6">
        <v>1774162</v>
      </c>
      <c r="C16" s="6">
        <v>1505000</v>
      </c>
      <c r="D16" s="23">
        <v>0</v>
      </c>
      <c r="E16" s="24">
        <v>800000</v>
      </c>
      <c r="F16" s="6">
        <v>0</v>
      </c>
      <c r="G16" s="25">
        <v>0</v>
      </c>
      <c r="H16" s="26">
        <v>398192</v>
      </c>
      <c r="I16" s="24">
        <v>900000</v>
      </c>
      <c r="J16" s="6">
        <v>948600</v>
      </c>
      <c r="K16" s="25">
        <v>999827</v>
      </c>
    </row>
    <row r="17" spans="1:11" ht="12.75">
      <c r="A17" s="22" t="s">
        <v>27</v>
      </c>
      <c r="B17" s="6">
        <v>128052387</v>
      </c>
      <c r="C17" s="6">
        <v>119532756</v>
      </c>
      <c r="D17" s="23">
        <v>0</v>
      </c>
      <c r="E17" s="24">
        <v>88215395</v>
      </c>
      <c r="F17" s="6">
        <v>169382487</v>
      </c>
      <c r="G17" s="25">
        <v>169382487</v>
      </c>
      <c r="H17" s="26">
        <v>122110549</v>
      </c>
      <c r="I17" s="24">
        <v>104894024</v>
      </c>
      <c r="J17" s="6">
        <v>107945883</v>
      </c>
      <c r="K17" s="25">
        <v>113730922</v>
      </c>
    </row>
    <row r="18" spans="1:11" ht="12.75">
      <c r="A18" s="33" t="s">
        <v>28</v>
      </c>
      <c r="B18" s="34">
        <f>SUM(B11:B17)</f>
        <v>504320626</v>
      </c>
      <c r="C18" s="35">
        <f aca="true" t="shared" si="1" ref="C18:K18">SUM(C11:C17)</f>
        <v>509844859</v>
      </c>
      <c r="D18" s="36">
        <f t="shared" si="1"/>
        <v>0</v>
      </c>
      <c r="E18" s="34">
        <f t="shared" si="1"/>
        <v>537929762</v>
      </c>
      <c r="F18" s="35">
        <f t="shared" si="1"/>
        <v>642621293</v>
      </c>
      <c r="G18" s="37">
        <f t="shared" si="1"/>
        <v>642621293</v>
      </c>
      <c r="H18" s="38">
        <f t="shared" si="1"/>
        <v>530038407</v>
      </c>
      <c r="I18" s="34">
        <f t="shared" si="1"/>
        <v>574260766</v>
      </c>
      <c r="J18" s="35">
        <f t="shared" si="1"/>
        <v>602710052</v>
      </c>
      <c r="K18" s="37">
        <f t="shared" si="1"/>
        <v>635736762</v>
      </c>
    </row>
    <row r="19" spans="1:11" ht="12.75">
      <c r="A19" s="33" t="s">
        <v>29</v>
      </c>
      <c r="B19" s="39">
        <f>+B10-B18</f>
        <v>-110194476</v>
      </c>
      <c r="C19" s="40">
        <f aca="true" t="shared" si="2" ref="C19:K19">+C10-C18</f>
        <v>-79264000</v>
      </c>
      <c r="D19" s="41">
        <f t="shared" si="2"/>
        <v>0</v>
      </c>
      <c r="E19" s="39">
        <f t="shared" si="2"/>
        <v>-39916255</v>
      </c>
      <c r="F19" s="40">
        <f t="shared" si="2"/>
        <v>-110084042</v>
      </c>
      <c r="G19" s="42">
        <f t="shared" si="2"/>
        <v>-110084042</v>
      </c>
      <c r="H19" s="43">
        <f t="shared" si="2"/>
        <v>6760616</v>
      </c>
      <c r="I19" s="39">
        <f t="shared" si="2"/>
        <v>-33496791</v>
      </c>
      <c r="J19" s="40">
        <f t="shared" si="2"/>
        <v>-26210967</v>
      </c>
      <c r="K19" s="42">
        <f t="shared" si="2"/>
        <v>-18703701</v>
      </c>
    </row>
    <row r="20" spans="1:11" ht="20.25">
      <c r="A20" s="44" t="s">
        <v>30</v>
      </c>
      <c r="B20" s="45">
        <v>58290000</v>
      </c>
      <c r="C20" s="46">
        <v>76962156</v>
      </c>
      <c r="D20" s="47">
        <v>0</v>
      </c>
      <c r="E20" s="45">
        <v>50673000</v>
      </c>
      <c r="F20" s="46">
        <v>86035974</v>
      </c>
      <c r="G20" s="48">
        <v>86035974</v>
      </c>
      <c r="H20" s="49">
        <v>43694632</v>
      </c>
      <c r="I20" s="45">
        <v>81460850</v>
      </c>
      <c r="J20" s="46">
        <v>78876250</v>
      </c>
      <c r="K20" s="48">
        <v>91863501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-51904476</v>
      </c>
      <c r="C22" s="57">
        <f aca="true" t="shared" si="3" ref="C22:K22">SUM(C19:C21)</f>
        <v>-2301844</v>
      </c>
      <c r="D22" s="58">
        <f t="shared" si="3"/>
        <v>0</v>
      </c>
      <c r="E22" s="56">
        <f t="shared" si="3"/>
        <v>10756745</v>
      </c>
      <c r="F22" s="57">
        <f t="shared" si="3"/>
        <v>-24048068</v>
      </c>
      <c r="G22" s="59">
        <f t="shared" si="3"/>
        <v>-24048068</v>
      </c>
      <c r="H22" s="60">
        <f t="shared" si="3"/>
        <v>50455248</v>
      </c>
      <c r="I22" s="56">
        <f t="shared" si="3"/>
        <v>47964059</v>
      </c>
      <c r="J22" s="57">
        <f t="shared" si="3"/>
        <v>52665283</v>
      </c>
      <c r="K22" s="59">
        <f t="shared" si="3"/>
        <v>73159800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-51904476</v>
      </c>
      <c r="C24" s="40">
        <f aca="true" t="shared" si="4" ref="C24:K24">SUM(C22:C23)</f>
        <v>-2301844</v>
      </c>
      <c r="D24" s="41">
        <f t="shared" si="4"/>
        <v>0</v>
      </c>
      <c r="E24" s="39">
        <f t="shared" si="4"/>
        <v>10756745</v>
      </c>
      <c r="F24" s="40">
        <f t="shared" si="4"/>
        <v>-24048068</v>
      </c>
      <c r="G24" s="42">
        <f t="shared" si="4"/>
        <v>-24048068</v>
      </c>
      <c r="H24" s="43">
        <f t="shared" si="4"/>
        <v>50455248</v>
      </c>
      <c r="I24" s="39">
        <f t="shared" si="4"/>
        <v>47964059</v>
      </c>
      <c r="J24" s="40">
        <f t="shared" si="4"/>
        <v>52665283</v>
      </c>
      <c r="K24" s="42">
        <f t="shared" si="4"/>
        <v>73159800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83874000</v>
      </c>
      <c r="C27" s="7">
        <v>97111000</v>
      </c>
      <c r="D27" s="69">
        <v>0</v>
      </c>
      <c r="E27" s="70">
        <v>56522997</v>
      </c>
      <c r="F27" s="7">
        <v>93907453</v>
      </c>
      <c r="G27" s="71">
        <v>93907453</v>
      </c>
      <c r="H27" s="72">
        <v>13521285</v>
      </c>
      <c r="I27" s="70">
        <v>98928950</v>
      </c>
      <c r="J27" s="7">
        <v>62947104</v>
      </c>
      <c r="K27" s="71">
        <v>63326849</v>
      </c>
    </row>
    <row r="28" spans="1:11" ht="12.75">
      <c r="A28" s="73" t="s">
        <v>34</v>
      </c>
      <c r="B28" s="6">
        <v>72230803</v>
      </c>
      <c r="C28" s="6">
        <v>78990000</v>
      </c>
      <c r="D28" s="23">
        <v>0</v>
      </c>
      <c r="E28" s="24">
        <v>24871468</v>
      </c>
      <c r="F28" s="6">
        <v>80700430</v>
      </c>
      <c r="G28" s="25">
        <v>80700430</v>
      </c>
      <c r="H28" s="26">
        <v>13194566</v>
      </c>
      <c r="I28" s="24">
        <v>81460850</v>
      </c>
      <c r="J28" s="6">
        <v>61586104</v>
      </c>
      <c r="K28" s="25">
        <v>61965837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11643197</v>
      </c>
      <c r="C31" s="6">
        <v>18121000</v>
      </c>
      <c r="D31" s="23">
        <v>0</v>
      </c>
      <c r="E31" s="24">
        <v>31651529</v>
      </c>
      <c r="F31" s="6">
        <v>13207023</v>
      </c>
      <c r="G31" s="25">
        <v>13207023</v>
      </c>
      <c r="H31" s="26">
        <v>326719</v>
      </c>
      <c r="I31" s="24">
        <v>16107100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83874000</v>
      </c>
      <c r="C32" s="7">
        <f aca="true" t="shared" si="5" ref="C32:K32">SUM(C28:C31)</f>
        <v>97111000</v>
      </c>
      <c r="D32" s="69">
        <f t="shared" si="5"/>
        <v>0</v>
      </c>
      <c r="E32" s="70">
        <f t="shared" si="5"/>
        <v>56522997</v>
      </c>
      <c r="F32" s="7">
        <f t="shared" si="5"/>
        <v>93907453</v>
      </c>
      <c r="G32" s="71">
        <f t="shared" si="5"/>
        <v>93907453</v>
      </c>
      <c r="H32" s="72">
        <f t="shared" si="5"/>
        <v>13521285</v>
      </c>
      <c r="I32" s="70">
        <f t="shared" si="5"/>
        <v>97567950</v>
      </c>
      <c r="J32" s="7">
        <f t="shared" si="5"/>
        <v>61586104</v>
      </c>
      <c r="K32" s="71">
        <f t="shared" si="5"/>
        <v>61965837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193893618</v>
      </c>
      <c r="C35" s="6">
        <v>171431777</v>
      </c>
      <c r="D35" s="23">
        <v>0</v>
      </c>
      <c r="E35" s="24">
        <v>278549309</v>
      </c>
      <c r="F35" s="6">
        <v>303520881</v>
      </c>
      <c r="G35" s="25">
        <v>303520881</v>
      </c>
      <c r="H35" s="26">
        <v>-11370195</v>
      </c>
      <c r="I35" s="24">
        <v>226615000</v>
      </c>
      <c r="J35" s="6">
        <v>252792000</v>
      </c>
      <c r="K35" s="25">
        <v>288699406</v>
      </c>
    </row>
    <row r="36" spans="1:11" ht="12.75">
      <c r="A36" s="22" t="s">
        <v>40</v>
      </c>
      <c r="B36" s="6">
        <v>1231804791</v>
      </c>
      <c r="C36" s="6">
        <v>1476101602</v>
      </c>
      <c r="D36" s="23">
        <v>0</v>
      </c>
      <c r="E36" s="24">
        <v>1463427080</v>
      </c>
      <c r="F36" s="6">
        <v>56696453</v>
      </c>
      <c r="G36" s="25">
        <v>56696453</v>
      </c>
      <c r="H36" s="26">
        <v>42884356</v>
      </c>
      <c r="I36" s="24">
        <v>1609845950</v>
      </c>
      <c r="J36" s="6">
        <v>1573864104</v>
      </c>
      <c r="K36" s="25">
        <v>1574243863</v>
      </c>
    </row>
    <row r="37" spans="1:11" ht="12.75">
      <c r="A37" s="22" t="s">
        <v>41</v>
      </c>
      <c r="B37" s="6">
        <v>119012588</v>
      </c>
      <c r="C37" s="6">
        <v>127572888</v>
      </c>
      <c r="D37" s="23">
        <v>0</v>
      </c>
      <c r="E37" s="24">
        <v>65756634</v>
      </c>
      <c r="F37" s="6">
        <v>267016775</v>
      </c>
      <c r="G37" s="25">
        <v>267016775</v>
      </c>
      <c r="H37" s="26">
        <v>16193279</v>
      </c>
      <c r="I37" s="24">
        <v>-121781000</v>
      </c>
      <c r="J37" s="6">
        <v>-121781000</v>
      </c>
      <c r="K37" s="25">
        <v>-121781316</v>
      </c>
    </row>
    <row r="38" spans="1:11" ht="12.75">
      <c r="A38" s="22" t="s">
        <v>42</v>
      </c>
      <c r="B38" s="6">
        <v>140444306</v>
      </c>
      <c r="C38" s="6">
        <v>143014678</v>
      </c>
      <c r="D38" s="23">
        <v>0</v>
      </c>
      <c r="E38" s="24">
        <v>143014000</v>
      </c>
      <c r="F38" s="6">
        <v>0</v>
      </c>
      <c r="G38" s="25">
        <v>0</v>
      </c>
      <c r="H38" s="26">
        <v>-34334708</v>
      </c>
      <c r="I38" s="24">
        <v>-160999000</v>
      </c>
      <c r="J38" s="6">
        <v>-160999000</v>
      </c>
      <c r="K38" s="25">
        <v>-59</v>
      </c>
    </row>
    <row r="39" spans="1:11" ht="12.75">
      <c r="A39" s="22" t="s">
        <v>43</v>
      </c>
      <c r="B39" s="6">
        <v>1166241515</v>
      </c>
      <c r="C39" s="6">
        <v>1376945813</v>
      </c>
      <c r="D39" s="23">
        <v>0</v>
      </c>
      <c r="E39" s="24">
        <v>1522449010</v>
      </c>
      <c r="F39" s="6">
        <v>117248627</v>
      </c>
      <c r="G39" s="25">
        <v>117248627</v>
      </c>
      <c r="H39" s="26">
        <v>-321042</v>
      </c>
      <c r="I39" s="24">
        <v>2071276891</v>
      </c>
      <c r="J39" s="6">
        <v>2056770821</v>
      </c>
      <c r="K39" s="25">
        <v>1911564844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68799779</v>
      </c>
      <c r="C42" s="6">
        <v>86258111</v>
      </c>
      <c r="D42" s="23">
        <v>0</v>
      </c>
      <c r="E42" s="24">
        <v>-455267741</v>
      </c>
      <c r="F42" s="6">
        <v>-558910293</v>
      </c>
      <c r="G42" s="25">
        <v>-558910293</v>
      </c>
      <c r="H42" s="26">
        <v>-430527042</v>
      </c>
      <c r="I42" s="24">
        <v>-480820892</v>
      </c>
      <c r="J42" s="6">
        <v>-504224425</v>
      </c>
      <c r="K42" s="25">
        <v>-531932910</v>
      </c>
    </row>
    <row r="43" spans="1:11" ht="12.75">
      <c r="A43" s="22" t="s">
        <v>46</v>
      </c>
      <c r="B43" s="6">
        <v>-75610763</v>
      </c>
      <c r="C43" s="6">
        <v>-98438415</v>
      </c>
      <c r="D43" s="23">
        <v>0</v>
      </c>
      <c r="E43" s="24">
        <v>-668132</v>
      </c>
      <c r="F43" s="6">
        <v>668132</v>
      </c>
      <c r="G43" s="25">
        <v>668132</v>
      </c>
      <c r="H43" s="26">
        <v>-29363071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-19472785</v>
      </c>
      <c r="C44" s="6">
        <v>-20164774</v>
      </c>
      <c r="D44" s="23">
        <v>0</v>
      </c>
      <c r="E44" s="24">
        <v>-2421343</v>
      </c>
      <c r="F44" s="6">
        <v>-12150657</v>
      </c>
      <c r="G44" s="25">
        <v>-12150657</v>
      </c>
      <c r="H44" s="26">
        <v>7705585</v>
      </c>
      <c r="I44" s="24">
        <v>-4215000</v>
      </c>
      <c r="J44" s="6">
        <v>7508000</v>
      </c>
      <c r="K44" s="25">
        <v>7507989</v>
      </c>
    </row>
    <row r="45" spans="1:11" ht="12.75">
      <c r="A45" s="33" t="s">
        <v>48</v>
      </c>
      <c r="B45" s="7">
        <v>33479422</v>
      </c>
      <c r="C45" s="7">
        <v>1134344</v>
      </c>
      <c r="D45" s="69">
        <v>0</v>
      </c>
      <c r="E45" s="70">
        <v>-686312727</v>
      </c>
      <c r="F45" s="7">
        <v>-570392818</v>
      </c>
      <c r="G45" s="71">
        <v>-570392818</v>
      </c>
      <c r="H45" s="72">
        <v>-450492246</v>
      </c>
      <c r="I45" s="70">
        <v>-467518892</v>
      </c>
      <c r="J45" s="7">
        <v>-453022425</v>
      </c>
      <c r="K45" s="71">
        <v>-444823916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33500246</v>
      </c>
      <c r="C48" s="6">
        <v>1134344</v>
      </c>
      <c r="D48" s="23">
        <v>0</v>
      </c>
      <c r="E48" s="24">
        <v>-262018832</v>
      </c>
      <c r="F48" s="6">
        <v>-135370981</v>
      </c>
      <c r="G48" s="25">
        <v>-135370981</v>
      </c>
      <c r="H48" s="26">
        <v>31055353</v>
      </c>
      <c r="I48" s="24">
        <v>17517000</v>
      </c>
      <c r="J48" s="6">
        <v>43694000</v>
      </c>
      <c r="K48" s="25">
        <v>79601025</v>
      </c>
    </row>
    <row r="49" spans="1:11" ht="12.75">
      <c r="A49" s="22" t="s">
        <v>51</v>
      </c>
      <c r="B49" s="6">
        <f>+B75</f>
        <v>-65700561.32003954</v>
      </c>
      <c r="C49" s="6">
        <f aca="true" t="shared" si="6" ref="C49:K49">+C75</f>
        <v>-75750248.24566653</v>
      </c>
      <c r="D49" s="23">
        <f t="shared" si="6"/>
        <v>0</v>
      </c>
      <c r="E49" s="24">
        <f t="shared" si="6"/>
        <v>39033977</v>
      </c>
      <c r="F49" s="6">
        <f t="shared" si="6"/>
        <v>265816775</v>
      </c>
      <c r="G49" s="25">
        <f t="shared" si="6"/>
        <v>265816775</v>
      </c>
      <c r="H49" s="26">
        <f t="shared" si="6"/>
        <v>23898864</v>
      </c>
      <c r="I49" s="24">
        <f t="shared" si="6"/>
        <v>-99122000</v>
      </c>
      <c r="J49" s="6">
        <f t="shared" si="6"/>
        <v>-99122000</v>
      </c>
      <c r="K49" s="25">
        <f t="shared" si="6"/>
        <v>-99122226</v>
      </c>
    </row>
    <row r="50" spans="1:11" ht="12.75">
      <c r="A50" s="33" t="s">
        <v>52</v>
      </c>
      <c r="B50" s="7">
        <f>+B48-B49</f>
        <v>99200807.32003954</v>
      </c>
      <c r="C50" s="7">
        <f aca="true" t="shared" si="7" ref="C50:K50">+C48-C49</f>
        <v>76884592.24566653</v>
      </c>
      <c r="D50" s="69">
        <f t="shared" si="7"/>
        <v>0</v>
      </c>
      <c r="E50" s="70">
        <f t="shared" si="7"/>
        <v>-301052809</v>
      </c>
      <c r="F50" s="7">
        <f t="shared" si="7"/>
        <v>-401187756</v>
      </c>
      <c r="G50" s="71">
        <f t="shared" si="7"/>
        <v>-401187756</v>
      </c>
      <c r="H50" s="72">
        <f t="shared" si="7"/>
        <v>7156489</v>
      </c>
      <c r="I50" s="70">
        <f t="shared" si="7"/>
        <v>116639000</v>
      </c>
      <c r="J50" s="7">
        <f t="shared" si="7"/>
        <v>142816000</v>
      </c>
      <c r="K50" s="71">
        <f t="shared" si="7"/>
        <v>178723251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1231010000</v>
      </c>
      <c r="C53" s="6">
        <v>1473872000</v>
      </c>
      <c r="D53" s="23">
        <v>0</v>
      </c>
      <c r="E53" s="24">
        <v>1462758948</v>
      </c>
      <c r="F53" s="6">
        <v>-13331174</v>
      </c>
      <c r="G53" s="25">
        <v>-13331174</v>
      </c>
      <c r="H53" s="26">
        <v>13521285</v>
      </c>
      <c r="I53" s="24">
        <v>1609845950</v>
      </c>
      <c r="J53" s="6">
        <v>1573864104</v>
      </c>
      <c r="K53" s="25">
        <v>1574243853</v>
      </c>
    </row>
    <row r="54" spans="1:11" ht="12.75">
      <c r="A54" s="22" t="s">
        <v>55</v>
      </c>
      <c r="B54" s="6">
        <v>70492240</v>
      </c>
      <c r="C54" s="6">
        <v>77922181</v>
      </c>
      <c r="D54" s="23">
        <v>0</v>
      </c>
      <c r="E54" s="24">
        <v>81162021</v>
      </c>
      <c r="F54" s="6">
        <v>60211000</v>
      </c>
      <c r="G54" s="25">
        <v>60211000</v>
      </c>
      <c r="H54" s="26">
        <v>88967548</v>
      </c>
      <c r="I54" s="24">
        <v>85534874</v>
      </c>
      <c r="J54" s="6">
        <v>90153757</v>
      </c>
      <c r="K54" s="25">
        <v>95022061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14858468</v>
      </c>
      <c r="F55" s="6">
        <v>14984388</v>
      </c>
      <c r="G55" s="25">
        <v>14984388</v>
      </c>
      <c r="H55" s="26">
        <v>0</v>
      </c>
      <c r="I55" s="24">
        <v>303000</v>
      </c>
      <c r="J55" s="6">
        <v>303000</v>
      </c>
      <c r="K55" s="25">
        <v>303006</v>
      </c>
    </row>
    <row r="56" spans="1:11" ht="12.75">
      <c r="A56" s="22" t="s">
        <v>57</v>
      </c>
      <c r="B56" s="6">
        <v>21467207</v>
      </c>
      <c r="C56" s="6">
        <v>0</v>
      </c>
      <c r="D56" s="23">
        <v>0</v>
      </c>
      <c r="E56" s="24">
        <v>11405948</v>
      </c>
      <c r="F56" s="6">
        <v>17363129</v>
      </c>
      <c r="G56" s="25">
        <v>17363129</v>
      </c>
      <c r="H56" s="26">
        <v>33690985</v>
      </c>
      <c r="I56" s="24">
        <v>13894697</v>
      </c>
      <c r="J56" s="6">
        <v>14645011</v>
      </c>
      <c r="K56" s="25">
        <v>15435841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1.0261701911197252</v>
      </c>
      <c r="C70" s="5">
        <f aca="true" t="shared" si="8" ref="C70:K70">IF(ISERROR(C71/C72),0,(C71/C72))</f>
        <v>1.0351822013580676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275078223</v>
      </c>
      <c r="C71" s="2">
        <f aca="true" t="shared" si="9" ref="C71:K71">+C83</f>
        <v>318981234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268062964</v>
      </c>
      <c r="C72" s="2">
        <f aca="true" t="shared" si="10" ref="C72:K72">+C77</f>
        <v>308140184</v>
      </c>
      <c r="D72" s="2">
        <f t="shared" si="10"/>
        <v>0</v>
      </c>
      <c r="E72" s="2">
        <f t="shared" si="10"/>
        <v>333744191</v>
      </c>
      <c r="F72" s="2">
        <f t="shared" si="10"/>
        <v>366690254</v>
      </c>
      <c r="G72" s="2">
        <f t="shared" si="10"/>
        <v>366690254</v>
      </c>
      <c r="H72" s="2">
        <f t="shared" si="10"/>
        <v>352970373</v>
      </c>
      <c r="I72" s="2">
        <f t="shared" si="10"/>
        <v>355218153</v>
      </c>
      <c r="J72" s="2">
        <f t="shared" si="10"/>
        <v>374285739</v>
      </c>
      <c r="K72" s="2">
        <f t="shared" si="10"/>
        <v>394377047</v>
      </c>
    </row>
    <row r="73" spans="1:11" ht="12.75" hidden="1">
      <c r="A73" s="2" t="s">
        <v>110</v>
      </c>
      <c r="B73" s="2">
        <f>+B74</f>
        <v>-137761653.66666663</v>
      </c>
      <c r="C73" s="2">
        <f aca="true" t="shared" si="11" ref="C73:K73">+(C78+C80+C81+C82)-(B78+B80+B81+B82)</f>
        <v>10029607</v>
      </c>
      <c r="D73" s="2">
        <f t="shared" si="11"/>
        <v>-168593039</v>
      </c>
      <c r="E73" s="2">
        <f t="shared" si="11"/>
        <v>539531879</v>
      </c>
      <c r="F73" s="2">
        <f>+(F78+F80+F81+F82)-(D78+D80+D81+D82)</f>
        <v>440091862</v>
      </c>
      <c r="G73" s="2">
        <f>+(G78+G80+G81+G82)-(D78+D80+D81+D82)</f>
        <v>440091862</v>
      </c>
      <c r="H73" s="2">
        <f>+(H78+H80+H81+H82)-(D78+D80+D81+D82)</f>
        <v>-13062477</v>
      </c>
      <c r="I73" s="2">
        <f>+(I78+I80+I81+I82)-(E78+E80+E81+E82)</f>
        <v>-330433879</v>
      </c>
      <c r="J73" s="2">
        <f t="shared" si="11"/>
        <v>0</v>
      </c>
      <c r="K73" s="2">
        <f t="shared" si="11"/>
        <v>363</v>
      </c>
    </row>
    <row r="74" spans="1:11" ht="12.75" hidden="1">
      <c r="A74" s="2" t="s">
        <v>111</v>
      </c>
      <c r="B74" s="2">
        <f>+TREND(C74:E74)</f>
        <v>-137761653.66666663</v>
      </c>
      <c r="C74" s="2">
        <f>+C73</f>
        <v>10029607</v>
      </c>
      <c r="D74" s="2">
        <f aca="true" t="shared" si="12" ref="D74:K74">+D73</f>
        <v>-168593039</v>
      </c>
      <c r="E74" s="2">
        <f t="shared" si="12"/>
        <v>539531879</v>
      </c>
      <c r="F74" s="2">
        <f t="shared" si="12"/>
        <v>440091862</v>
      </c>
      <c r="G74" s="2">
        <f t="shared" si="12"/>
        <v>440091862</v>
      </c>
      <c r="H74" s="2">
        <f t="shared" si="12"/>
        <v>-13062477</v>
      </c>
      <c r="I74" s="2">
        <f t="shared" si="12"/>
        <v>-330433879</v>
      </c>
      <c r="J74" s="2">
        <f t="shared" si="12"/>
        <v>0</v>
      </c>
      <c r="K74" s="2">
        <f t="shared" si="12"/>
        <v>363</v>
      </c>
    </row>
    <row r="75" spans="1:11" ht="12.75" hidden="1">
      <c r="A75" s="2" t="s">
        <v>112</v>
      </c>
      <c r="B75" s="2">
        <f>+B84-(((B80+B81+B78)*B70)-B79)</f>
        <v>-65700561.32003954</v>
      </c>
      <c r="C75" s="2">
        <f aca="true" t="shared" si="13" ref="C75:K75">+C84-(((C80+C81+C78)*C70)-C79)</f>
        <v>-75750248.24566653</v>
      </c>
      <c r="D75" s="2">
        <f t="shared" si="13"/>
        <v>0</v>
      </c>
      <c r="E75" s="2">
        <f t="shared" si="13"/>
        <v>39033977</v>
      </c>
      <c r="F75" s="2">
        <f t="shared" si="13"/>
        <v>265816775</v>
      </c>
      <c r="G75" s="2">
        <f t="shared" si="13"/>
        <v>265816775</v>
      </c>
      <c r="H75" s="2">
        <f t="shared" si="13"/>
        <v>23898864</v>
      </c>
      <c r="I75" s="2">
        <f t="shared" si="13"/>
        <v>-99122000</v>
      </c>
      <c r="J75" s="2">
        <f t="shared" si="13"/>
        <v>-99122000</v>
      </c>
      <c r="K75" s="2">
        <f t="shared" si="13"/>
        <v>-99122226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268062964</v>
      </c>
      <c r="C77" s="3">
        <v>308140184</v>
      </c>
      <c r="D77" s="3">
        <v>0</v>
      </c>
      <c r="E77" s="3">
        <v>333744191</v>
      </c>
      <c r="F77" s="3">
        <v>366690254</v>
      </c>
      <c r="G77" s="3">
        <v>366690254</v>
      </c>
      <c r="H77" s="3">
        <v>352970373</v>
      </c>
      <c r="I77" s="3">
        <v>355218153</v>
      </c>
      <c r="J77" s="3">
        <v>374285739</v>
      </c>
      <c r="K77" s="3">
        <v>394377047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97012506</v>
      </c>
      <c r="C79" s="3">
        <v>98774265</v>
      </c>
      <c r="D79" s="3">
        <v>0</v>
      </c>
      <c r="E79" s="3">
        <v>39033977</v>
      </c>
      <c r="F79" s="3">
        <v>265816775</v>
      </c>
      <c r="G79" s="3">
        <v>265816775</v>
      </c>
      <c r="H79" s="3">
        <v>23898864</v>
      </c>
      <c r="I79" s="3">
        <v>-99122000</v>
      </c>
      <c r="J79" s="3">
        <v>-99122000</v>
      </c>
      <c r="K79" s="3">
        <v>-99122226</v>
      </c>
    </row>
    <row r="80" spans="1:11" ht="13.5" hidden="1">
      <c r="A80" s="1" t="s">
        <v>69</v>
      </c>
      <c r="B80" s="3">
        <v>124741339</v>
      </c>
      <c r="C80" s="3">
        <v>136775151</v>
      </c>
      <c r="D80" s="3">
        <v>0</v>
      </c>
      <c r="E80" s="3">
        <v>476872706</v>
      </c>
      <c r="F80" s="3">
        <v>353220237</v>
      </c>
      <c r="G80" s="3">
        <v>353220237</v>
      </c>
      <c r="H80" s="3">
        <v>-13100100</v>
      </c>
      <c r="I80" s="3">
        <v>209098000</v>
      </c>
      <c r="J80" s="3">
        <v>209098000</v>
      </c>
      <c r="K80" s="3">
        <v>209098276</v>
      </c>
    </row>
    <row r="81" spans="1:11" ht="13.5" hidden="1">
      <c r="A81" s="1" t="s">
        <v>70</v>
      </c>
      <c r="B81" s="3">
        <v>33822093</v>
      </c>
      <c r="C81" s="3">
        <v>31817888</v>
      </c>
      <c r="D81" s="3">
        <v>0</v>
      </c>
      <c r="E81" s="3">
        <v>46339985</v>
      </c>
      <c r="F81" s="3">
        <v>86871625</v>
      </c>
      <c r="G81" s="3">
        <v>86871625</v>
      </c>
      <c r="H81" s="3">
        <v>37623</v>
      </c>
      <c r="I81" s="3">
        <v>0</v>
      </c>
      <c r="J81" s="3">
        <v>0</v>
      </c>
      <c r="K81" s="3">
        <v>87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16319188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275078223</v>
      </c>
      <c r="C83" s="3">
        <v>318981234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30675862</v>
      </c>
      <c r="C5" s="6">
        <v>36754780</v>
      </c>
      <c r="D5" s="23">
        <v>3017885</v>
      </c>
      <c r="E5" s="24">
        <v>35000000</v>
      </c>
      <c r="F5" s="6">
        <v>37999998</v>
      </c>
      <c r="G5" s="25">
        <v>37999998</v>
      </c>
      <c r="H5" s="26">
        <v>40659278</v>
      </c>
      <c r="I5" s="24">
        <v>39976000</v>
      </c>
      <c r="J5" s="6">
        <v>42134706</v>
      </c>
      <c r="K5" s="25">
        <v>44409977</v>
      </c>
    </row>
    <row r="6" spans="1:11" ht="12.75">
      <c r="A6" s="22" t="s">
        <v>19</v>
      </c>
      <c r="B6" s="6">
        <v>4236874</v>
      </c>
      <c r="C6" s="6">
        <v>4472543</v>
      </c>
      <c r="D6" s="23">
        <v>366298</v>
      </c>
      <c r="E6" s="24">
        <v>4700000</v>
      </c>
      <c r="F6" s="6">
        <v>5300000</v>
      </c>
      <c r="G6" s="25">
        <v>5300000</v>
      </c>
      <c r="H6" s="26">
        <v>4477863</v>
      </c>
      <c r="I6" s="24">
        <v>5400000</v>
      </c>
      <c r="J6" s="6">
        <v>5450000</v>
      </c>
      <c r="K6" s="25">
        <v>5450000</v>
      </c>
    </row>
    <row r="7" spans="1:11" ht="12.75">
      <c r="A7" s="22" t="s">
        <v>20</v>
      </c>
      <c r="B7" s="6">
        <v>13400970</v>
      </c>
      <c r="C7" s="6">
        <v>15345803</v>
      </c>
      <c r="D7" s="23">
        <v>89332</v>
      </c>
      <c r="E7" s="24">
        <v>15200000</v>
      </c>
      <c r="F7" s="6">
        <v>4880000</v>
      </c>
      <c r="G7" s="25">
        <v>4880000</v>
      </c>
      <c r="H7" s="26">
        <v>5234951</v>
      </c>
      <c r="I7" s="24">
        <v>5000000</v>
      </c>
      <c r="J7" s="6">
        <v>5100000</v>
      </c>
      <c r="K7" s="25">
        <v>5150000</v>
      </c>
    </row>
    <row r="8" spans="1:11" ht="12.75">
      <c r="A8" s="22" t="s">
        <v>21</v>
      </c>
      <c r="B8" s="6">
        <v>226341284</v>
      </c>
      <c r="C8" s="6">
        <v>222487633</v>
      </c>
      <c r="D8" s="23">
        <v>1712417</v>
      </c>
      <c r="E8" s="24">
        <v>259395000</v>
      </c>
      <c r="F8" s="6">
        <v>259265000</v>
      </c>
      <c r="G8" s="25">
        <v>259265000</v>
      </c>
      <c r="H8" s="26">
        <v>259208395</v>
      </c>
      <c r="I8" s="24">
        <v>293024000</v>
      </c>
      <c r="J8" s="6">
        <v>309807000</v>
      </c>
      <c r="K8" s="25">
        <v>332332000</v>
      </c>
    </row>
    <row r="9" spans="1:11" ht="12.75">
      <c r="A9" s="22" t="s">
        <v>22</v>
      </c>
      <c r="B9" s="6">
        <v>16066675</v>
      </c>
      <c r="C9" s="6">
        <v>16867126</v>
      </c>
      <c r="D9" s="23">
        <v>7414456</v>
      </c>
      <c r="E9" s="24">
        <v>37076330</v>
      </c>
      <c r="F9" s="6">
        <v>12286600</v>
      </c>
      <c r="G9" s="25">
        <v>12286600</v>
      </c>
      <c r="H9" s="26">
        <v>36596611</v>
      </c>
      <c r="I9" s="24">
        <v>22973000</v>
      </c>
      <c r="J9" s="6">
        <v>24428480</v>
      </c>
      <c r="K9" s="25">
        <v>24799480</v>
      </c>
    </row>
    <row r="10" spans="1:11" ht="20.25">
      <c r="A10" s="27" t="s">
        <v>102</v>
      </c>
      <c r="B10" s="28">
        <f>SUM(B5:B9)</f>
        <v>290721665</v>
      </c>
      <c r="C10" s="29">
        <f aca="true" t="shared" si="0" ref="C10:K10">SUM(C5:C9)</f>
        <v>295927885</v>
      </c>
      <c r="D10" s="30">
        <f t="shared" si="0"/>
        <v>12600388</v>
      </c>
      <c r="E10" s="28">
        <f t="shared" si="0"/>
        <v>351371330</v>
      </c>
      <c r="F10" s="29">
        <f t="shared" si="0"/>
        <v>319731598</v>
      </c>
      <c r="G10" s="31">
        <f t="shared" si="0"/>
        <v>319731598</v>
      </c>
      <c r="H10" s="32">
        <f t="shared" si="0"/>
        <v>346177098</v>
      </c>
      <c r="I10" s="28">
        <f t="shared" si="0"/>
        <v>366373000</v>
      </c>
      <c r="J10" s="29">
        <f t="shared" si="0"/>
        <v>386920186</v>
      </c>
      <c r="K10" s="31">
        <f t="shared" si="0"/>
        <v>412141457</v>
      </c>
    </row>
    <row r="11" spans="1:11" ht="12.75">
      <c r="A11" s="22" t="s">
        <v>23</v>
      </c>
      <c r="B11" s="6">
        <v>108057433</v>
      </c>
      <c r="C11" s="6">
        <v>118008311</v>
      </c>
      <c r="D11" s="23">
        <v>9866883</v>
      </c>
      <c r="E11" s="24">
        <v>151417072</v>
      </c>
      <c r="F11" s="6">
        <v>139655039</v>
      </c>
      <c r="G11" s="25">
        <v>139655039</v>
      </c>
      <c r="H11" s="26">
        <v>130474406</v>
      </c>
      <c r="I11" s="24">
        <v>164551013</v>
      </c>
      <c r="J11" s="6">
        <v>180024274</v>
      </c>
      <c r="K11" s="25">
        <v>193364514</v>
      </c>
    </row>
    <row r="12" spans="1:11" ht="12.75">
      <c r="A12" s="22" t="s">
        <v>24</v>
      </c>
      <c r="B12" s="6">
        <v>18273962</v>
      </c>
      <c r="C12" s="6">
        <v>19431700</v>
      </c>
      <c r="D12" s="23">
        <v>945456</v>
      </c>
      <c r="E12" s="24">
        <v>23856763</v>
      </c>
      <c r="F12" s="6">
        <v>22921432</v>
      </c>
      <c r="G12" s="25">
        <v>22921432</v>
      </c>
      <c r="H12" s="26">
        <v>22755072</v>
      </c>
      <c r="I12" s="24">
        <v>23922553</v>
      </c>
      <c r="J12" s="6">
        <v>25513403</v>
      </c>
      <c r="K12" s="25">
        <v>27210045</v>
      </c>
    </row>
    <row r="13" spans="1:11" ht="12.75">
      <c r="A13" s="22" t="s">
        <v>103</v>
      </c>
      <c r="B13" s="6">
        <v>20361720</v>
      </c>
      <c r="C13" s="6">
        <v>25613658</v>
      </c>
      <c r="D13" s="23">
        <v>83068633</v>
      </c>
      <c r="E13" s="24">
        <v>30000000</v>
      </c>
      <c r="F13" s="6">
        <v>30000000</v>
      </c>
      <c r="G13" s="25">
        <v>30000000</v>
      </c>
      <c r="H13" s="26">
        <v>86419067</v>
      </c>
      <c r="I13" s="24">
        <v>30000000</v>
      </c>
      <c r="J13" s="6">
        <v>30000000</v>
      </c>
      <c r="K13" s="25">
        <v>30000000</v>
      </c>
    </row>
    <row r="14" spans="1:11" ht="12.75">
      <c r="A14" s="22" t="s">
        <v>25</v>
      </c>
      <c r="B14" s="6">
        <v>0</v>
      </c>
      <c r="C14" s="6">
        <v>0</v>
      </c>
      <c r="D14" s="23">
        <v>29469</v>
      </c>
      <c r="E14" s="24">
        <v>0</v>
      </c>
      <c r="F14" s="6">
        <v>0</v>
      </c>
      <c r="G14" s="25">
        <v>0</v>
      </c>
      <c r="H14" s="26">
        <v>294856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25776516</v>
      </c>
      <c r="C15" s="6">
        <v>8407766</v>
      </c>
      <c r="D15" s="23">
        <v>4102329</v>
      </c>
      <c r="E15" s="24">
        <v>10855118</v>
      </c>
      <c r="F15" s="6">
        <v>4000000</v>
      </c>
      <c r="G15" s="25">
        <v>4000000</v>
      </c>
      <c r="H15" s="26">
        <v>4680661</v>
      </c>
      <c r="I15" s="24">
        <v>9000000</v>
      </c>
      <c r="J15" s="6">
        <v>12000000</v>
      </c>
      <c r="K15" s="25">
        <v>14790000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128847</v>
      </c>
      <c r="G16" s="25">
        <v>128847</v>
      </c>
      <c r="H16" s="26">
        <v>22364</v>
      </c>
      <c r="I16" s="24">
        <v>1000000</v>
      </c>
      <c r="J16" s="6">
        <v>1100000</v>
      </c>
      <c r="K16" s="25">
        <v>30000</v>
      </c>
    </row>
    <row r="17" spans="1:11" ht="12.75">
      <c r="A17" s="22" t="s">
        <v>27</v>
      </c>
      <c r="B17" s="6">
        <v>120358162</v>
      </c>
      <c r="C17" s="6">
        <v>149288677</v>
      </c>
      <c r="D17" s="23">
        <v>209516510</v>
      </c>
      <c r="E17" s="24">
        <v>135766027</v>
      </c>
      <c r="F17" s="6">
        <v>154607768</v>
      </c>
      <c r="G17" s="25">
        <v>154607768</v>
      </c>
      <c r="H17" s="26">
        <v>146392547</v>
      </c>
      <c r="I17" s="24">
        <v>143717168</v>
      </c>
      <c r="J17" s="6">
        <v>143572432</v>
      </c>
      <c r="K17" s="25">
        <v>164614541</v>
      </c>
    </row>
    <row r="18" spans="1:11" ht="12.75">
      <c r="A18" s="33" t="s">
        <v>28</v>
      </c>
      <c r="B18" s="34">
        <f>SUM(B11:B17)</f>
        <v>292827793</v>
      </c>
      <c r="C18" s="35">
        <f aca="true" t="shared" si="1" ref="C18:K18">SUM(C11:C17)</f>
        <v>320750112</v>
      </c>
      <c r="D18" s="36">
        <f t="shared" si="1"/>
        <v>307529280</v>
      </c>
      <c r="E18" s="34">
        <f t="shared" si="1"/>
        <v>351894980</v>
      </c>
      <c r="F18" s="35">
        <f t="shared" si="1"/>
        <v>351313086</v>
      </c>
      <c r="G18" s="37">
        <f t="shared" si="1"/>
        <v>351313086</v>
      </c>
      <c r="H18" s="38">
        <f t="shared" si="1"/>
        <v>391038973</v>
      </c>
      <c r="I18" s="34">
        <f t="shared" si="1"/>
        <v>372190734</v>
      </c>
      <c r="J18" s="35">
        <f t="shared" si="1"/>
        <v>392210109</v>
      </c>
      <c r="K18" s="37">
        <f t="shared" si="1"/>
        <v>430009100</v>
      </c>
    </row>
    <row r="19" spans="1:11" ht="12.75">
      <c r="A19" s="33" t="s">
        <v>29</v>
      </c>
      <c r="B19" s="39">
        <f>+B10-B18</f>
        <v>-2106128</v>
      </c>
      <c r="C19" s="40">
        <f aca="true" t="shared" si="2" ref="C19:K19">+C10-C18</f>
        <v>-24822227</v>
      </c>
      <c r="D19" s="41">
        <f t="shared" si="2"/>
        <v>-294928892</v>
      </c>
      <c r="E19" s="39">
        <f t="shared" si="2"/>
        <v>-523650</v>
      </c>
      <c r="F19" s="40">
        <f t="shared" si="2"/>
        <v>-31581488</v>
      </c>
      <c r="G19" s="42">
        <f t="shared" si="2"/>
        <v>-31581488</v>
      </c>
      <c r="H19" s="43">
        <f t="shared" si="2"/>
        <v>-44861875</v>
      </c>
      <c r="I19" s="39">
        <f t="shared" si="2"/>
        <v>-5817734</v>
      </c>
      <c r="J19" s="40">
        <f t="shared" si="2"/>
        <v>-5289923</v>
      </c>
      <c r="K19" s="42">
        <f t="shared" si="2"/>
        <v>-17867643</v>
      </c>
    </row>
    <row r="20" spans="1:11" ht="20.25">
      <c r="A20" s="44" t="s">
        <v>30</v>
      </c>
      <c r="B20" s="45">
        <v>105700629</v>
      </c>
      <c r="C20" s="46">
        <v>92999654</v>
      </c>
      <c r="D20" s="47">
        <v>14372142</v>
      </c>
      <c r="E20" s="45">
        <v>70673000</v>
      </c>
      <c r="F20" s="46">
        <v>76138566</v>
      </c>
      <c r="G20" s="48">
        <v>76138566</v>
      </c>
      <c r="H20" s="49">
        <v>73177035</v>
      </c>
      <c r="I20" s="45">
        <v>70688000</v>
      </c>
      <c r="J20" s="46">
        <v>71049000</v>
      </c>
      <c r="K20" s="48">
        <v>82073000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103594501</v>
      </c>
      <c r="C22" s="57">
        <f aca="true" t="shared" si="3" ref="C22:K22">SUM(C19:C21)</f>
        <v>68177427</v>
      </c>
      <c r="D22" s="58">
        <f t="shared" si="3"/>
        <v>-280556750</v>
      </c>
      <c r="E22" s="56">
        <f t="shared" si="3"/>
        <v>70149350</v>
      </c>
      <c r="F22" s="57">
        <f t="shared" si="3"/>
        <v>44557078</v>
      </c>
      <c r="G22" s="59">
        <f t="shared" si="3"/>
        <v>44557078</v>
      </c>
      <c r="H22" s="60">
        <f t="shared" si="3"/>
        <v>28315160</v>
      </c>
      <c r="I22" s="56">
        <f t="shared" si="3"/>
        <v>64870266</v>
      </c>
      <c r="J22" s="57">
        <f t="shared" si="3"/>
        <v>65759077</v>
      </c>
      <c r="K22" s="59">
        <f t="shared" si="3"/>
        <v>64205357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103594501</v>
      </c>
      <c r="C24" s="40">
        <f aca="true" t="shared" si="4" ref="C24:K24">SUM(C22:C23)</f>
        <v>68177427</v>
      </c>
      <c r="D24" s="41">
        <f t="shared" si="4"/>
        <v>-280556750</v>
      </c>
      <c r="E24" s="39">
        <f t="shared" si="4"/>
        <v>70149350</v>
      </c>
      <c r="F24" s="40">
        <f t="shared" si="4"/>
        <v>44557078</v>
      </c>
      <c r="G24" s="42">
        <f t="shared" si="4"/>
        <v>44557078</v>
      </c>
      <c r="H24" s="43">
        <f t="shared" si="4"/>
        <v>28315160</v>
      </c>
      <c r="I24" s="39">
        <f t="shared" si="4"/>
        <v>64870266</v>
      </c>
      <c r="J24" s="40">
        <f t="shared" si="4"/>
        <v>65759077</v>
      </c>
      <c r="K24" s="42">
        <f t="shared" si="4"/>
        <v>64205357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63937443</v>
      </c>
      <c r="C27" s="7">
        <v>30523586</v>
      </c>
      <c r="D27" s="69">
        <v>-71977647</v>
      </c>
      <c r="E27" s="70">
        <v>100149350</v>
      </c>
      <c r="F27" s="7">
        <v>74557078</v>
      </c>
      <c r="G27" s="71">
        <v>74557078</v>
      </c>
      <c r="H27" s="72">
        <v>881304904</v>
      </c>
      <c r="I27" s="70">
        <v>109870266</v>
      </c>
      <c r="J27" s="7">
        <v>95759088</v>
      </c>
      <c r="K27" s="71">
        <v>94205350</v>
      </c>
    </row>
    <row r="28" spans="1:11" ht="12.75">
      <c r="A28" s="73" t="s">
        <v>34</v>
      </c>
      <c r="B28" s="6">
        <v>56835912</v>
      </c>
      <c r="C28" s="6">
        <v>22981656</v>
      </c>
      <c r="D28" s="23">
        <v>-47483863</v>
      </c>
      <c r="E28" s="24">
        <v>56649350</v>
      </c>
      <c r="F28" s="6">
        <v>56647078</v>
      </c>
      <c r="G28" s="25">
        <v>56647078</v>
      </c>
      <c r="H28" s="26">
        <v>114516153</v>
      </c>
      <c r="I28" s="24">
        <v>57653600</v>
      </c>
      <c r="J28" s="6">
        <v>60846550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7101531</v>
      </c>
      <c r="C31" s="6">
        <v>7541930</v>
      </c>
      <c r="D31" s="23">
        <v>-14599192</v>
      </c>
      <c r="E31" s="24">
        <v>43500000</v>
      </c>
      <c r="F31" s="6">
        <v>17910000</v>
      </c>
      <c r="G31" s="25">
        <v>17910000</v>
      </c>
      <c r="H31" s="26">
        <v>766788751</v>
      </c>
      <c r="I31" s="24">
        <v>47050000</v>
      </c>
      <c r="J31" s="6">
        <v>23712000</v>
      </c>
      <c r="K31" s="25">
        <v>81296560</v>
      </c>
    </row>
    <row r="32" spans="1:11" ht="12.75">
      <c r="A32" s="33" t="s">
        <v>37</v>
      </c>
      <c r="B32" s="7">
        <f>SUM(B28:B31)</f>
        <v>63937443</v>
      </c>
      <c r="C32" s="7">
        <f aca="true" t="shared" si="5" ref="C32:K32">SUM(C28:C31)</f>
        <v>30523586</v>
      </c>
      <c r="D32" s="69">
        <f t="shared" si="5"/>
        <v>-62083055</v>
      </c>
      <c r="E32" s="70">
        <f t="shared" si="5"/>
        <v>100149350</v>
      </c>
      <c r="F32" s="7">
        <f t="shared" si="5"/>
        <v>74557078</v>
      </c>
      <c r="G32" s="71">
        <f t="shared" si="5"/>
        <v>74557078</v>
      </c>
      <c r="H32" s="72">
        <f t="shared" si="5"/>
        <v>881304904</v>
      </c>
      <c r="I32" s="70">
        <f t="shared" si="5"/>
        <v>104703600</v>
      </c>
      <c r="J32" s="7">
        <f t="shared" si="5"/>
        <v>84558550</v>
      </c>
      <c r="K32" s="71">
        <f t="shared" si="5"/>
        <v>81296560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220129566</v>
      </c>
      <c r="C35" s="6">
        <v>239807432</v>
      </c>
      <c r="D35" s="23">
        <v>-226875496</v>
      </c>
      <c r="E35" s="24">
        <v>21466789</v>
      </c>
      <c r="F35" s="6">
        <v>21466789</v>
      </c>
      <c r="G35" s="25">
        <v>21466789</v>
      </c>
      <c r="H35" s="26">
        <v>326057017</v>
      </c>
      <c r="I35" s="24">
        <v>0</v>
      </c>
      <c r="J35" s="6">
        <v>0</v>
      </c>
      <c r="K35" s="25">
        <v>0</v>
      </c>
    </row>
    <row r="36" spans="1:11" ht="12.75">
      <c r="A36" s="22" t="s">
        <v>40</v>
      </c>
      <c r="B36" s="6">
        <v>525422124</v>
      </c>
      <c r="C36" s="6">
        <v>868117766</v>
      </c>
      <c r="D36" s="23">
        <v>-71977647</v>
      </c>
      <c r="E36" s="24">
        <v>100149350</v>
      </c>
      <c r="F36" s="6">
        <v>74557078</v>
      </c>
      <c r="G36" s="25">
        <v>74557078</v>
      </c>
      <c r="H36" s="26">
        <v>881304904</v>
      </c>
      <c r="I36" s="24">
        <v>109870266</v>
      </c>
      <c r="J36" s="6">
        <v>95759088</v>
      </c>
      <c r="K36" s="25">
        <v>94205350</v>
      </c>
    </row>
    <row r="37" spans="1:11" ht="12.75">
      <c r="A37" s="22" t="s">
        <v>41</v>
      </c>
      <c r="B37" s="6">
        <v>62486713</v>
      </c>
      <c r="C37" s="6">
        <v>63493097</v>
      </c>
      <c r="D37" s="23">
        <v>-11366699</v>
      </c>
      <c r="E37" s="24">
        <v>21466789</v>
      </c>
      <c r="F37" s="6">
        <v>21466789</v>
      </c>
      <c r="G37" s="25">
        <v>21466789</v>
      </c>
      <c r="H37" s="26">
        <v>312075129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36631023</v>
      </c>
      <c r="C38" s="6">
        <v>38073697</v>
      </c>
      <c r="D38" s="23">
        <v>-626308</v>
      </c>
      <c r="E38" s="24">
        <v>0</v>
      </c>
      <c r="F38" s="6">
        <v>0</v>
      </c>
      <c r="G38" s="25">
        <v>0</v>
      </c>
      <c r="H38" s="26">
        <v>480166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646433954</v>
      </c>
      <c r="C39" s="6">
        <v>1006358404</v>
      </c>
      <c r="D39" s="23">
        <v>-6303386</v>
      </c>
      <c r="E39" s="24">
        <v>30000000</v>
      </c>
      <c r="F39" s="6">
        <v>30000000</v>
      </c>
      <c r="G39" s="25">
        <v>30000000</v>
      </c>
      <c r="H39" s="26">
        <v>866491466</v>
      </c>
      <c r="I39" s="24">
        <v>45000000</v>
      </c>
      <c r="J39" s="6">
        <v>30000000</v>
      </c>
      <c r="K39" s="25">
        <v>30000000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120191095</v>
      </c>
      <c r="C42" s="6">
        <v>116034643</v>
      </c>
      <c r="D42" s="23">
        <v>-20624698</v>
      </c>
      <c r="E42" s="24">
        <v>-311894980</v>
      </c>
      <c r="F42" s="6">
        <v>-311313086</v>
      </c>
      <c r="G42" s="25">
        <v>-311313086</v>
      </c>
      <c r="H42" s="26">
        <v>-275769564</v>
      </c>
      <c r="I42" s="24">
        <v>-326190734</v>
      </c>
      <c r="J42" s="6">
        <v>-342210109</v>
      </c>
      <c r="K42" s="25">
        <v>-375009100</v>
      </c>
    </row>
    <row r="43" spans="1:11" ht="12.75">
      <c r="A43" s="22" t="s">
        <v>46</v>
      </c>
      <c r="B43" s="6">
        <v>-63937443</v>
      </c>
      <c r="C43" s="6">
        <v>-231574623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-26557699</v>
      </c>
      <c r="C44" s="6">
        <v>0</v>
      </c>
      <c r="D44" s="23">
        <v>-582651</v>
      </c>
      <c r="E44" s="24">
        <v>0</v>
      </c>
      <c r="F44" s="6">
        <v>0</v>
      </c>
      <c r="G44" s="25">
        <v>0</v>
      </c>
      <c r="H44" s="26">
        <v>-706994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180005001</v>
      </c>
      <c r="C45" s="7">
        <v>64465021</v>
      </c>
      <c r="D45" s="69">
        <v>-21207349</v>
      </c>
      <c r="E45" s="70">
        <v>-311894980</v>
      </c>
      <c r="F45" s="7">
        <v>-311313086</v>
      </c>
      <c r="G45" s="71">
        <v>-311313086</v>
      </c>
      <c r="H45" s="72">
        <v>-276476558</v>
      </c>
      <c r="I45" s="70">
        <v>-326190734</v>
      </c>
      <c r="J45" s="7">
        <v>-342210109</v>
      </c>
      <c r="K45" s="71">
        <v>-375009100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180005001</v>
      </c>
      <c r="C48" s="6">
        <v>65093100</v>
      </c>
      <c r="D48" s="23">
        <v>-180053142</v>
      </c>
      <c r="E48" s="24">
        <v>9380089</v>
      </c>
      <c r="F48" s="6">
        <v>9380089</v>
      </c>
      <c r="G48" s="25">
        <v>9380089</v>
      </c>
      <c r="H48" s="26">
        <v>200322827</v>
      </c>
      <c r="I48" s="24">
        <v>0</v>
      </c>
      <c r="J48" s="6">
        <v>0</v>
      </c>
      <c r="K48" s="25">
        <v>0</v>
      </c>
    </row>
    <row r="49" spans="1:11" ht="12.75">
      <c r="A49" s="22" t="s">
        <v>51</v>
      </c>
      <c r="B49" s="6">
        <f>+B75</f>
        <v>24818506.728099957</v>
      </c>
      <c r="C49" s="6">
        <f aca="true" t="shared" si="6" ref="C49:K49">+C75</f>
        <v>-126340284.51391894</v>
      </c>
      <c r="D49" s="23">
        <f t="shared" si="6"/>
        <v>-14075911</v>
      </c>
      <c r="E49" s="24">
        <f t="shared" si="6"/>
        <v>21466789</v>
      </c>
      <c r="F49" s="6">
        <f t="shared" si="6"/>
        <v>21466789</v>
      </c>
      <c r="G49" s="25">
        <f t="shared" si="6"/>
        <v>21466789</v>
      </c>
      <c r="H49" s="26">
        <f t="shared" si="6"/>
        <v>80026133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155186494.27190006</v>
      </c>
      <c r="C50" s="7">
        <f aca="true" t="shared" si="7" ref="C50:K50">+C48-C49</f>
        <v>191433384.51391894</v>
      </c>
      <c r="D50" s="69">
        <f t="shared" si="7"/>
        <v>-165977231</v>
      </c>
      <c r="E50" s="70">
        <f t="shared" si="7"/>
        <v>-12086700</v>
      </c>
      <c r="F50" s="7">
        <f t="shared" si="7"/>
        <v>-12086700</v>
      </c>
      <c r="G50" s="71">
        <f t="shared" si="7"/>
        <v>-12086700</v>
      </c>
      <c r="H50" s="72">
        <f t="shared" si="7"/>
        <v>120296694</v>
      </c>
      <c r="I50" s="70">
        <f t="shared" si="7"/>
        <v>0</v>
      </c>
      <c r="J50" s="7">
        <f t="shared" si="7"/>
        <v>0</v>
      </c>
      <c r="K50" s="71">
        <f t="shared" si="7"/>
        <v>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525422124</v>
      </c>
      <c r="C53" s="6">
        <v>558566680</v>
      </c>
      <c r="D53" s="23">
        <v>-17517420</v>
      </c>
      <c r="E53" s="24">
        <v>11850000</v>
      </c>
      <c r="F53" s="6">
        <v>5050000</v>
      </c>
      <c r="G53" s="25">
        <v>5050000</v>
      </c>
      <c r="H53" s="26">
        <v>648660646</v>
      </c>
      <c r="I53" s="24">
        <v>12566666</v>
      </c>
      <c r="J53" s="6">
        <v>15378666</v>
      </c>
      <c r="K53" s="25">
        <v>9523428</v>
      </c>
    </row>
    <row r="54" spans="1:11" ht="12.75">
      <c r="A54" s="22" t="s">
        <v>55</v>
      </c>
      <c r="B54" s="6">
        <v>20361720</v>
      </c>
      <c r="C54" s="6">
        <v>25613658</v>
      </c>
      <c r="D54" s="23">
        <v>0</v>
      </c>
      <c r="E54" s="24">
        <v>30000000</v>
      </c>
      <c r="F54" s="6">
        <v>30000000</v>
      </c>
      <c r="G54" s="25">
        <v>30000000</v>
      </c>
      <c r="H54" s="26">
        <v>86384367</v>
      </c>
      <c r="I54" s="24">
        <v>30000000</v>
      </c>
      <c r="J54" s="6">
        <v>30000000</v>
      </c>
      <c r="K54" s="25">
        <v>30000000</v>
      </c>
    </row>
    <row r="55" spans="1:11" ht="12.75">
      <c r="A55" s="22" t="s">
        <v>56</v>
      </c>
      <c r="B55" s="6">
        <v>31759264</v>
      </c>
      <c r="C55" s="6">
        <v>25353566</v>
      </c>
      <c r="D55" s="23">
        <v>-658547</v>
      </c>
      <c r="E55" s="24">
        <v>19050000</v>
      </c>
      <c r="F55" s="6">
        <v>11510000</v>
      </c>
      <c r="G55" s="25">
        <v>11510000</v>
      </c>
      <c r="H55" s="26">
        <v>89729222</v>
      </c>
      <c r="I55" s="24">
        <v>29050000</v>
      </c>
      <c r="J55" s="6">
        <v>2000000</v>
      </c>
      <c r="K55" s="25">
        <v>0</v>
      </c>
    </row>
    <row r="56" spans="1:11" ht="12.75">
      <c r="A56" s="22" t="s">
        <v>57</v>
      </c>
      <c r="B56" s="6">
        <v>25776519</v>
      </c>
      <c r="C56" s="6">
        <v>16265310</v>
      </c>
      <c r="D56" s="23">
        <v>-3744233</v>
      </c>
      <c r="E56" s="24">
        <v>18734000</v>
      </c>
      <c r="F56" s="6">
        <v>14310000</v>
      </c>
      <c r="G56" s="25">
        <v>14310000</v>
      </c>
      <c r="H56" s="26">
        <v>9603422</v>
      </c>
      <c r="I56" s="24">
        <v>14785000</v>
      </c>
      <c r="J56" s="6">
        <v>20345000</v>
      </c>
      <c r="K56" s="25">
        <v>25016000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1500000</v>
      </c>
      <c r="J60" s="6">
        <v>2000000</v>
      </c>
      <c r="K60" s="25">
        <v>2500000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0.9736419515665679</v>
      </c>
      <c r="C70" s="5">
        <f aca="true" t="shared" si="8" ref="C70:K70">IF(ISERROR(C71/C72),0,(C71/C72))</f>
        <v>1.093027740413624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41386319</v>
      </c>
      <c r="C71" s="2">
        <f aca="true" t="shared" si="9" ref="C71:K71">+C83</f>
        <v>54249578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42506713</v>
      </c>
      <c r="C72" s="2">
        <f aca="true" t="shared" si="10" ref="C72:K72">+C77</f>
        <v>49632389</v>
      </c>
      <c r="D72" s="2">
        <f t="shared" si="10"/>
        <v>9727771</v>
      </c>
      <c r="E72" s="2">
        <f t="shared" si="10"/>
        <v>70776330</v>
      </c>
      <c r="F72" s="2">
        <f t="shared" si="10"/>
        <v>53586598</v>
      </c>
      <c r="G72" s="2">
        <f t="shared" si="10"/>
        <v>53586598</v>
      </c>
      <c r="H72" s="2">
        <f t="shared" si="10"/>
        <v>66578786</v>
      </c>
      <c r="I72" s="2">
        <f t="shared" si="10"/>
        <v>64949000</v>
      </c>
      <c r="J72" s="2">
        <f t="shared" si="10"/>
        <v>68429586</v>
      </c>
      <c r="K72" s="2">
        <f t="shared" si="10"/>
        <v>70882324</v>
      </c>
    </row>
    <row r="73" spans="1:11" ht="12.75" hidden="1">
      <c r="A73" s="2" t="s">
        <v>110</v>
      </c>
      <c r="B73" s="2">
        <f>+B74</f>
        <v>30938424.83333333</v>
      </c>
      <c r="C73" s="2">
        <f aca="true" t="shared" si="11" ref="C73:K73">+(C78+C80+C81+C82)-(B78+B80+B81+B82)</f>
        <v>134556621</v>
      </c>
      <c r="D73" s="2">
        <f t="shared" si="11"/>
        <v>-216103474</v>
      </c>
      <c r="E73" s="2">
        <f t="shared" si="11"/>
        <v>54945608</v>
      </c>
      <c r="F73" s="2">
        <f>+(F78+F80+F81+F82)-(D78+D80+D81+D82)</f>
        <v>54945608</v>
      </c>
      <c r="G73" s="2">
        <f>+(G78+G80+G81+G82)-(D78+D80+D81+D82)</f>
        <v>54945608</v>
      </c>
      <c r="H73" s="2">
        <f>+(H78+H80+H81+H82)-(D78+D80+D81+D82)</f>
        <v>163859222</v>
      </c>
      <c r="I73" s="2">
        <f>+(I78+I80+I81+I82)-(E78+E80+E81+E82)</f>
        <v>-12086700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111</v>
      </c>
      <c r="B74" s="2">
        <f>+TREND(C74:E74)</f>
        <v>30938424.83333333</v>
      </c>
      <c r="C74" s="2">
        <f>+C73</f>
        <v>134556621</v>
      </c>
      <c r="D74" s="2">
        <f aca="true" t="shared" si="12" ref="D74:K74">+D73</f>
        <v>-216103474</v>
      </c>
      <c r="E74" s="2">
        <f t="shared" si="12"/>
        <v>54945608</v>
      </c>
      <c r="F74" s="2">
        <f t="shared" si="12"/>
        <v>54945608</v>
      </c>
      <c r="G74" s="2">
        <f t="shared" si="12"/>
        <v>54945608</v>
      </c>
      <c r="H74" s="2">
        <f t="shared" si="12"/>
        <v>163859222</v>
      </c>
      <c r="I74" s="2">
        <f t="shared" si="12"/>
        <v>-12086700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112</v>
      </c>
      <c r="B75" s="2">
        <f>+B84-(((B80+B81+B78)*B70)-B79)</f>
        <v>24818506.728099957</v>
      </c>
      <c r="C75" s="2">
        <f aca="true" t="shared" si="13" ref="C75:K75">+C84-(((C80+C81+C78)*C70)-C79)</f>
        <v>-126340284.51391894</v>
      </c>
      <c r="D75" s="2">
        <f t="shared" si="13"/>
        <v>-14075911</v>
      </c>
      <c r="E75" s="2">
        <f t="shared" si="13"/>
        <v>21466789</v>
      </c>
      <c r="F75" s="2">
        <f t="shared" si="13"/>
        <v>21466789</v>
      </c>
      <c r="G75" s="2">
        <f t="shared" si="13"/>
        <v>21466789</v>
      </c>
      <c r="H75" s="2">
        <f t="shared" si="13"/>
        <v>80026133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42506713</v>
      </c>
      <c r="C77" s="3">
        <v>49632389</v>
      </c>
      <c r="D77" s="3">
        <v>9727771</v>
      </c>
      <c r="E77" s="3">
        <v>70776330</v>
      </c>
      <c r="F77" s="3">
        <v>53586598</v>
      </c>
      <c r="G77" s="3">
        <v>53586598</v>
      </c>
      <c r="H77" s="3">
        <v>66578786</v>
      </c>
      <c r="I77" s="3">
        <v>64949000</v>
      </c>
      <c r="J77" s="3">
        <v>68429586</v>
      </c>
      <c r="K77" s="3">
        <v>70882324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62486713</v>
      </c>
      <c r="C79" s="3">
        <v>63020832</v>
      </c>
      <c r="D79" s="3">
        <v>-14075911</v>
      </c>
      <c r="E79" s="3">
        <v>21466789</v>
      </c>
      <c r="F79" s="3">
        <v>21466789</v>
      </c>
      <c r="G79" s="3">
        <v>21466789</v>
      </c>
      <c r="H79" s="3">
        <v>80026133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20196629</v>
      </c>
      <c r="C80" s="3">
        <v>0</v>
      </c>
      <c r="D80" s="3">
        <v>-40611659</v>
      </c>
      <c r="E80" s="3">
        <v>12086700</v>
      </c>
      <c r="F80" s="3">
        <v>12086700</v>
      </c>
      <c r="G80" s="3">
        <v>12086700</v>
      </c>
      <c r="H80" s="3">
        <v>51844018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18491316</v>
      </c>
      <c r="C81" s="3">
        <v>173244566</v>
      </c>
      <c r="D81" s="3">
        <v>-2247249</v>
      </c>
      <c r="E81" s="3">
        <v>0</v>
      </c>
      <c r="F81" s="3">
        <v>0</v>
      </c>
      <c r="G81" s="3">
        <v>0</v>
      </c>
      <c r="H81" s="3">
        <v>69156296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41386319</v>
      </c>
      <c r="C83" s="3">
        <v>54249578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54228731</v>
      </c>
      <c r="C5" s="6">
        <v>14279874</v>
      </c>
      <c r="D5" s="23">
        <v>62003319</v>
      </c>
      <c r="E5" s="24">
        <v>84995575</v>
      </c>
      <c r="F5" s="6">
        <v>84995544</v>
      </c>
      <c r="G5" s="25">
        <v>84995544</v>
      </c>
      <c r="H5" s="26">
        <v>68760594</v>
      </c>
      <c r="I5" s="24">
        <v>90845448</v>
      </c>
      <c r="J5" s="6">
        <v>96296220</v>
      </c>
      <c r="K5" s="25">
        <v>102073992</v>
      </c>
    </row>
    <row r="6" spans="1:11" ht="12.75">
      <c r="A6" s="22" t="s">
        <v>19</v>
      </c>
      <c r="B6" s="6">
        <v>114337480</v>
      </c>
      <c r="C6" s="6">
        <v>147043336</v>
      </c>
      <c r="D6" s="23">
        <v>150649451</v>
      </c>
      <c r="E6" s="24">
        <v>93120342</v>
      </c>
      <c r="F6" s="6">
        <v>190824360</v>
      </c>
      <c r="G6" s="25">
        <v>190824360</v>
      </c>
      <c r="H6" s="26">
        <v>159776148</v>
      </c>
      <c r="I6" s="24">
        <v>198374016</v>
      </c>
      <c r="J6" s="6">
        <v>210276432</v>
      </c>
      <c r="K6" s="25">
        <v>222893076</v>
      </c>
    </row>
    <row r="7" spans="1:11" ht="12.75">
      <c r="A7" s="22" t="s">
        <v>20</v>
      </c>
      <c r="B7" s="6">
        <v>2268353</v>
      </c>
      <c r="C7" s="6">
        <v>2583439</v>
      </c>
      <c r="D7" s="23">
        <v>178573</v>
      </c>
      <c r="E7" s="24">
        <v>4069000</v>
      </c>
      <c r="F7" s="6">
        <v>4068996</v>
      </c>
      <c r="G7" s="25">
        <v>4068996</v>
      </c>
      <c r="H7" s="26">
        <v>1764101</v>
      </c>
      <c r="I7" s="24">
        <v>4272444</v>
      </c>
      <c r="J7" s="6">
        <v>5000004</v>
      </c>
      <c r="K7" s="25">
        <v>5250000</v>
      </c>
    </row>
    <row r="8" spans="1:11" ht="12.75">
      <c r="A8" s="22" t="s">
        <v>21</v>
      </c>
      <c r="B8" s="6">
        <v>68135340</v>
      </c>
      <c r="C8" s="6">
        <v>71425955</v>
      </c>
      <c r="D8" s="23">
        <v>77791148</v>
      </c>
      <c r="E8" s="24">
        <v>84692000</v>
      </c>
      <c r="F8" s="6">
        <v>84840004</v>
      </c>
      <c r="G8" s="25">
        <v>84840004</v>
      </c>
      <c r="H8" s="26">
        <v>84840258</v>
      </c>
      <c r="I8" s="24">
        <v>93655008</v>
      </c>
      <c r="J8" s="6">
        <v>101025000</v>
      </c>
      <c r="K8" s="25">
        <v>110487000</v>
      </c>
    </row>
    <row r="9" spans="1:11" ht="12.75">
      <c r="A9" s="22" t="s">
        <v>22</v>
      </c>
      <c r="B9" s="6">
        <v>21270712</v>
      </c>
      <c r="C9" s="6">
        <v>48851242</v>
      </c>
      <c r="D9" s="23">
        <v>37832968</v>
      </c>
      <c r="E9" s="24">
        <v>48904184</v>
      </c>
      <c r="F9" s="6">
        <v>49179188</v>
      </c>
      <c r="G9" s="25">
        <v>49179188</v>
      </c>
      <c r="H9" s="26">
        <v>34721626</v>
      </c>
      <c r="I9" s="24">
        <v>43417521</v>
      </c>
      <c r="J9" s="6">
        <v>43057674</v>
      </c>
      <c r="K9" s="25">
        <v>41459295</v>
      </c>
    </row>
    <row r="10" spans="1:11" ht="20.25">
      <c r="A10" s="27" t="s">
        <v>102</v>
      </c>
      <c r="B10" s="28">
        <f>SUM(B5:B9)</f>
        <v>260240616</v>
      </c>
      <c r="C10" s="29">
        <f aca="true" t="shared" si="0" ref="C10:K10">SUM(C5:C9)</f>
        <v>284183846</v>
      </c>
      <c r="D10" s="30">
        <f t="shared" si="0"/>
        <v>328455459</v>
      </c>
      <c r="E10" s="28">
        <f t="shared" si="0"/>
        <v>315781101</v>
      </c>
      <c r="F10" s="29">
        <f t="shared" si="0"/>
        <v>413908092</v>
      </c>
      <c r="G10" s="31">
        <f t="shared" si="0"/>
        <v>413908092</v>
      </c>
      <c r="H10" s="32">
        <f t="shared" si="0"/>
        <v>349862727</v>
      </c>
      <c r="I10" s="28">
        <f t="shared" si="0"/>
        <v>430564437</v>
      </c>
      <c r="J10" s="29">
        <f t="shared" si="0"/>
        <v>455655330</v>
      </c>
      <c r="K10" s="31">
        <f t="shared" si="0"/>
        <v>482163363</v>
      </c>
    </row>
    <row r="11" spans="1:11" ht="12.75">
      <c r="A11" s="22" t="s">
        <v>23</v>
      </c>
      <c r="B11" s="6">
        <v>89902744</v>
      </c>
      <c r="C11" s="6">
        <v>109988987</v>
      </c>
      <c r="D11" s="23">
        <v>121821402</v>
      </c>
      <c r="E11" s="24">
        <v>129436090</v>
      </c>
      <c r="F11" s="6">
        <v>128936085</v>
      </c>
      <c r="G11" s="25">
        <v>128936085</v>
      </c>
      <c r="H11" s="26">
        <v>147623537</v>
      </c>
      <c r="I11" s="24">
        <v>132354984</v>
      </c>
      <c r="J11" s="6">
        <v>138972696</v>
      </c>
      <c r="K11" s="25">
        <v>145921380</v>
      </c>
    </row>
    <row r="12" spans="1:11" ht="12.75">
      <c r="A12" s="22" t="s">
        <v>24</v>
      </c>
      <c r="B12" s="6">
        <v>5968924</v>
      </c>
      <c r="C12" s="6">
        <v>6618101</v>
      </c>
      <c r="D12" s="23">
        <v>9435850</v>
      </c>
      <c r="E12" s="24">
        <v>7364169</v>
      </c>
      <c r="F12" s="6">
        <v>7364170</v>
      </c>
      <c r="G12" s="25">
        <v>7364170</v>
      </c>
      <c r="H12" s="26">
        <v>6518214</v>
      </c>
      <c r="I12" s="24">
        <v>7842828</v>
      </c>
      <c r="J12" s="6">
        <v>8234988</v>
      </c>
      <c r="K12" s="25">
        <v>8646720</v>
      </c>
    </row>
    <row r="13" spans="1:11" ht="12.75">
      <c r="A13" s="22" t="s">
        <v>103</v>
      </c>
      <c r="B13" s="6">
        <v>27729770</v>
      </c>
      <c r="C13" s="6">
        <v>49274285</v>
      </c>
      <c r="D13" s="23">
        <v>59078954</v>
      </c>
      <c r="E13" s="24">
        <v>48000004</v>
      </c>
      <c r="F13" s="6">
        <v>48000000</v>
      </c>
      <c r="G13" s="25">
        <v>48000000</v>
      </c>
      <c r="H13" s="26">
        <v>27180757</v>
      </c>
      <c r="I13" s="24">
        <v>50880000</v>
      </c>
      <c r="J13" s="6">
        <v>53932800</v>
      </c>
      <c r="K13" s="25">
        <v>57168756</v>
      </c>
    </row>
    <row r="14" spans="1:11" ht="12.75">
      <c r="A14" s="22" t="s">
        <v>25</v>
      </c>
      <c r="B14" s="6">
        <v>6956553</v>
      </c>
      <c r="C14" s="6">
        <v>10317130</v>
      </c>
      <c r="D14" s="23">
        <v>12295197</v>
      </c>
      <c r="E14" s="24">
        <v>7317130</v>
      </c>
      <c r="F14" s="6">
        <v>7317132</v>
      </c>
      <c r="G14" s="25">
        <v>7317132</v>
      </c>
      <c r="H14" s="26">
        <v>-408866</v>
      </c>
      <c r="I14" s="24">
        <v>6999996</v>
      </c>
      <c r="J14" s="6">
        <v>7350000</v>
      </c>
      <c r="K14" s="25">
        <v>7717500</v>
      </c>
    </row>
    <row r="15" spans="1:11" ht="12.75">
      <c r="A15" s="22" t="s">
        <v>26</v>
      </c>
      <c r="B15" s="6">
        <v>86742851</v>
      </c>
      <c r="C15" s="6">
        <v>94072082</v>
      </c>
      <c r="D15" s="23">
        <v>94302858</v>
      </c>
      <c r="E15" s="24">
        <v>35460987</v>
      </c>
      <c r="F15" s="6">
        <v>131490048</v>
      </c>
      <c r="G15" s="25">
        <v>131490048</v>
      </c>
      <c r="H15" s="26">
        <v>106581099</v>
      </c>
      <c r="I15" s="24">
        <v>136190748</v>
      </c>
      <c r="J15" s="6">
        <v>143439168</v>
      </c>
      <c r="K15" s="25">
        <v>151111596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99556204</v>
      </c>
      <c r="C17" s="6">
        <v>89624340</v>
      </c>
      <c r="D17" s="23">
        <v>164721587</v>
      </c>
      <c r="E17" s="24">
        <v>82080466</v>
      </c>
      <c r="F17" s="6">
        <v>84977889</v>
      </c>
      <c r="G17" s="25">
        <v>84977889</v>
      </c>
      <c r="H17" s="26">
        <v>110892327</v>
      </c>
      <c r="I17" s="24">
        <v>89778548</v>
      </c>
      <c r="J17" s="6">
        <v>94211460</v>
      </c>
      <c r="K17" s="25">
        <v>99506232</v>
      </c>
    </row>
    <row r="18" spans="1:11" ht="12.75">
      <c r="A18" s="33" t="s">
        <v>28</v>
      </c>
      <c r="B18" s="34">
        <f>SUM(B11:B17)</f>
        <v>316857046</v>
      </c>
      <c r="C18" s="35">
        <f aca="true" t="shared" si="1" ref="C18:K18">SUM(C11:C17)</f>
        <v>359894925</v>
      </c>
      <c r="D18" s="36">
        <f t="shared" si="1"/>
        <v>461655848</v>
      </c>
      <c r="E18" s="34">
        <f t="shared" si="1"/>
        <v>309658846</v>
      </c>
      <c r="F18" s="35">
        <f t="shared" si="1"/>
        <v>408085324</v>
      </c>
      <c r="G18" s="37">
        <f t="shared" si="1"/>
        <v>408085324</v>
      </c>
      <c r="H18" s="38">
        <f t="shared" si="1"/>
        <v>398387068</v>
      </c>
      <c r="I18" s="34">
        <f t="shared" si="1"/>
        <v>424047104</v>
      </c>
      <c r="J18" s="35">
        <f t="shared" si="1"/>
        <v>446141112</v>
      </c>
      <c r="K18" s="37">
        <f t="shared" si="1"/>
        <v>470072184</v>
      </c>
    </row>
    <row r="19" spans="1:11" ht="12.75">
      <c r="A19" s="33" t="s">
        <v>29</v>
      </c>
      <c r="B19" s="39">
        <f>+B10-B18</f>
        <v>-56616430</v>
      </c>
      <c r="C19" s="40">
        <f aca="true" t="shared" si="2" ref="C19:K19">+C10-C18</f>
        <v>-75711079</v>
      </c>
      <c r="D19" s="41">
        <f t="shared" si="2"/>
        <v>-133200389</v>
      </c>
      <c r="E19" s="39">
        <f t="shared" si="2"/>
        <v>6122255</v>
      </c>
      <c r="F19" s="40">
        <f t="shared" si="2"/>
        <v>5822768</v>
      </c>
      <c r="G19" s="42">
        <f t="shared" si="2"/>
        <v>5822768</v>
      </c>
      <c r="H19" s="43">
        <f t="shared" si="2"/>
        <v>-48524341</v>
      </c>
      <c r="I19" s="39">
        <f t="shared" si="2"/>
        <v>6517333</v>
      </c>
      <c r="J19" s="40">
        <f t="shared" si="2"/>
        <v>9514218</v>
      </c>
      <c r="K19" s="42">
        <f t="shared" si="2"/>
        <v>12091179</v>
      </c>
    </row>
    <row r="20" spans="1:11" ht="20.25">
      <c r="A20" s="44" t="s">
        <v>30</v>
      </c>
      <c r="B20" s="45">
        <v>37047098</v>
      </c>
      <c r="C20" s="46">
        <v>104502239</v>
      </c>
      <c r="D20" s="47">
        <v>83244218</v>
      </c>
      <c r="E20" s="45">
        <v>93360000</v>
      </c>
      <c r="F20" s="46">
        <v>93110000</v>
      </c>
      <c r="G20" s="48">
        <v>93110000</v>
      </c>
      <c r="H20" s="49">
        <v>87320101</v>
      </c>
      <c r="I20" s="45">
        <v>76911000</v>
      </c>
      <c r="J20" s="46">
        <v>76848012</v>
      </c>
      <c r="K20" s="48">
        <v>87834996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-19569332</v>
      </c>
      <c r="C22" s="57">
        <f aca="true" t="shared" si="3" ref="C22:K22">SUM(C19:C21)</f>
        <v>28791160</v>
      </c>
      <c r="D22" s="58">
        <f t="shared" si="3"/>
        <v>-49956171</v>
      </c>
      <c r="E22" s="56">
        <f t="shared" si="3"/>
        <v>99482255</v>
      </c>
      <c r="F22" s="57">
        <f t="shared" si="3"/>
        <v>98932768</v>
      </c>
      <c r="G22" s="59">
        <f t="shared" si="3"/>
        <v>98932768</v>
      </c>
      <c r="H22" s="60">
        <f t="shared" si="3"/>
        <v>38795760</v>
      </c>
      <c r="I22" s="56">
        <f t="shared" si="3"/>
        <v>83428333</v>
      </c>
      <c r="J22" s="57">
        <f t="shared" si="3"/>
        <v>86362230</v>
      </c>
      <c r="K22" s="59">
        <f t="shared" si="3"/>
        <v>99926175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-19569332</v>
      </c>
      <c r="C24" s="40">
        <f aca="true" t="shared" si="4" ref="C24:K24">SUM(C22:C23)</f>
        <v>28791160</v>
      </c>
      <c r="D24" s="41">
        <f t="shared" si="4"/>
        <v>-49956171</v>
      </c>
      <c r="E24" s="39">
        <f t="shared" si="4"/>
        <v>99482255</v>
      </c>
      <c r="F24" s="40">
        <f t="shared" si="4"/>
        <v>98932768</v>
      </c>
      <c r="G24" s="42">
        <f t="shared" si="4"/>
        <v>98932768</v>
      </c>
      <c r="H24" s="43">
        <f t="shared" si="4"/>
        <v>38795760</v>
      </c>
      <c r="I24" s="39">
        <f t="shared" si="4"/>
        <v>83428333</v>
      </c>
      <c r="J24" s="40">
        <f t="shared" si="4"/>
        <v>86362230</v>
      </c>
      <c r="K24" s="42">
        <f t="shared" si="4"/>
        <v>99926175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40006466</v>
      </c>
      <c r="C27" s="7">
        <v>109187656</v>
      </c>
      <c r="D27" s="69">
        <v>52923521</v>
      </c>
      <c r="E27" s="70">
        <v>94597212</v>
      </c>
      <c r="F27" s="7">
        <v>96409192</v>
      </c>
      <c r="G27" s="71">
        <v>96409192</v>
      </c>
      <c r="H27" s="72">
        <v>1209172010</v>
      </c>
      <c r="I27" s="70">
        <v>75615456</v>
      </c>
      <c r="J27" s="7">
        <v>75489360</v>
      </c>
      <c r="K27" s="71">
        <v>86385552</v>
      </c>
    </row>
    <row r="28" spans="1:11" ht="12.75">
      <c r="A28" s="73" t="s">
        <v>34</v>
      </c>
      <c r="B28" s="6">
        <v>38619749</v>
      </c>
      <c r="C28" s="6">
        <v>107277656</v>
      </c>
      <c r="D28" s="23">
        <v>32889021</v>
      </c>
      <c r="E28" s="24">
        <v>0</v>
      </c>
      <c r="F28" s="6">
        <v>91409188</v>
      </c>
      <c r="G28" s="25">
        <v>91409188</v>
      </c>
      <c r="H28" s="26">
        <v>973122602</v>
      </c>
      <c r="I28" s="24">
        <v>75615456</v>
      </c>
      <c r="J28" s="6">
        <v>75489360</v>
      </c>
      <c r="K28" s="25">
        <v>86385552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1386717</v>
      </c>
      <c r="C31" s="6">
        <v>1910000</v>
      </c>
      <c r="D31" s="23">
        <v>0</v>
      </c>
      <c r="E31" s="24">
        <v>0</v>
      </c>
      <c r="F31" s="6">
        <v>5000004</v>
      </c>
      <c r="G31" s="25">
        <v>5000004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40006466</v>
      </c>
      <c r="C32" s="7">
        <f aca="true" t="shared" si="5" ref="C32:K32">SUM(C28:C31)</f>
        <v>109187656</v>
      </c>
      <c r="D32" s="69">
        <f t="shared" si="5"/>
        <v>32889021</v>
      </c>
      <c r="E32" s="70">
        <f t="shared" si="5"/>
        <v>0</v>
      </c>
      <c r="F32" s="7">
        <f t="shared" si="5"/>
        <v>96409192</v>
      </c>
      <c r="G32" s="71">
        <f t="shared" si="5"/>
        <v>96409192</v>
      </c>
      <c r="H32" s="72">
        <f t="shared" si="5"/>
        <v>973122602</v>
      </c>
      <c r="I32" s="70">
        <f t="shared" si="5"/>
        <v>75615456</v>
      </c>
      <c r="J32" s="7">
        <f t="shared" si="5"/>
        <v>75489360</v>
      </c>
      <c r="K32" s="71">
        <f t="shared" si="5"/>
        <v>86385552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69617358</v>
      </c>
      <c r="C35" s="6">
        <v>52744903</v>
      </c>
      <c r="D35" s="23">
        <v>222215259</v>
      </c>
      <c r="E35" s="24">
        <v>52885044</v>
      </c>
      <c r="F35" s="6">
        <v>50523576</v>
      </c>
      <c r="G35" s="25">
        <v>50523576</v>
      </c>
      <c r="H35" s="26">
        <v>125548166</v>
      </c>
      <c r="I35" s="24">
        <v>7812877</v>
      </c>
      <c r="J35" s="6">
        <v>10872870</v>
      </c>
      <c r="K35" s="25">
        <v>13540623</v>
      </c>
    </row>
    <row r="36" spans="1:11" ht="12.75">
      <c r="A36" s="22" t="s">
        <v>40</v>
      </c>
      <c r="B36" s="6">
        <v>935117449</v>
      </c>
      <c r="C36" s="6">
        <v>1011535978</v>
      </c>
      <c r="D36" s="23">
        <v>977526207</v>
      </c>
      <c r="E36" s="24">
        <v>46597208</v>
      </c>
      <c r="F36" s="6">
        <v>48409192</v>
      </c>
      <c r="G36" s="25">
        <v>48409192</v>
      </c>
      <c r="H36" s="26">
        <v>977652269</v>
      </c>
      <c r="I36" s="24">
        <v>75615456</v>
      </c>
      <c r="J36" s="6">
        <v>75489360</v>
      </c>
      <c r="K36" s="25">
        <v>86385552</v>
      </c>
    </row>
    <row r="37" spans="1:11" ht="12.75">
      <c r="A37" s="22" t="s">
        <v>41</v>
      </c>
      <c r="B37" s="6">
        <v>179711741</v>
      </c>
      <c r="C37" s="6">
        <v>162575655</v>
      </c>
      <c r="D37" s="23">
        <v>429687710</v>
      </c>
      <c r="E37" s="24">
        <v>0</v>
      </c>
      <c r="F37" s="6">
        <v>0</v>
      </c>
      <c r="G37" s="25">
        <v>0</v>
      </c>
      <c r="H37" s="26">
        <v>329237470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81774437</v>
      </c>
      <c r="C38" s="6">
        <v>85540403</v>
      </c>
      <c r="D38" s="23">
        <v>0</v>
      </c>
      <c r="E38" s="24">
        <v>0</v>
      </c>
      <c r="F38" s="6">
        <v>0</v>
      </c>
      <c r="G38" s="25">
        <v>0</v>
      </c>
      <c r="H38" s="26">
        <v>-28219914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743248629</v>
      </c>
      <c r="C39" s="6">
        <v>816164823</v>
      </c>
      <c r="D39" s="23">
        <v>820009939</v>
      </c>
      <c r="E39" s="24">
        <v>0</v>
      </c>
      <c r="F39" s="6">
        <v>0</v>
      </c>
      <c r="G39" s="25">
        <v>0</v>
      </c>
      <c r="H39" s="26">
        <v>763387135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50506962</v>
      </c>
      <c r="C42" s="6">
        <v>130060102</v>
      </c>
      <c r="D42" s="23">
        <v>-180647401</v>
      </c>
      <c r="E42" s="24">
        <v>325306458</v>
      </c>
      <c r="F42" s="6">
        <v>210517529</v>
      </c>
      <c r="G42" s="25">
        <v>210517529</v>
      </c>
      <c r="H42" s="26">
        <v>-211411649</v>
      </c>
      <c r="I42" s="24">
        <v>-165414860</v>
      </c>
      <c r="J42" s="6">
        <v>-174551196</v>
      </c>
      <c r="K42" s="25">
        <v>-172569972</v>
      </c>
    </row>
    <row r="43" spans="1:11" ht="12.75">
      <c r="A43" s="22" t="s">
        <v>46</v>
      </c>
      <c r="B43" s="6">
        <v>-61079834</v>
      </c>
      <c r="C43" s="6">
        <v>-149934739</v>
      </c>
      <c r="D43" s="23">
        <v>-66101536</v>
      </c>
      <c r="E43" s="24">
        <v>-94597212</v>
      </c>
      <c r="F43" s="6">
        <v>-96409192</v>
      </c>
      <c r="G43" s="25">
        <v>-96409192</v>
      </c>
      <c r="H43" s="26">
        <v>-82209498</v>
      </c>
      <c r="I43" s="24">
        <v>-75615456</v>
      </c>
      <c r="J43" s="6">
        <v>-75489360</v>
      </c>
      <c r="K43" s="25">
        <v>-86385552</v>
      </c>
    </row>
    <row r="44" spans="1:11" ht="12.75">
      <c r="A44" s="22" t="s">
        <v>47</v>
      </c>
      <c r="B44" s="6">
        <v>18641642</v>
      </c>
      <c r="C44" s="6">
        <v>-23183151</v>
      </c>
      <c r="D44" s="23">
        <v>-1515252</v>
      </c>
      <c r="E44" s="24">
        <v>-5649711</v>
      </c>
      <c r="F44" s="6">
        <v>0</v>
      </c>
      <c r="G44" s="25">
        <v>0</v>
      </c>
      <c r="H44" s="26">
        <v>-9055636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39450341</v>
      </c>
      <c r="C45" s="7">
        <v>-41756747</v>
      </c>
      <c r="D45" s="69">
        <v>-249514348</v>
      </c>
      <c r="E45" s="70">
        <v>225059535</v>
      </c>
      <c r="F45" s="7">
        <v>114108337</v>
      </c>
      <c r="G45" s="71">
        <v>114108337</v>
      </c>
      <c r="H45" s="72">
        <v>-298481554</v>
      </c>
      <c r="I45" s="70">
        <v>-241030316</v>
      </c>
      <c r="J45" s="7">
        <v>-250040556</v>
      </c>
      <c r="K45" s="71">
        <v>-258955524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31381571</v>
      </c>
      <c r="C48" s="6">
        <v>1301041</v>
      </c>
      <c r="D48" s="23">
        <v>3611734</v>
      </c>
      <c r="E48" s="24">
        <v>120049238</v>
      </c>
      <c r="F48" s="6">
        <v>115936332</v>
      </c>
      <c r="G48" s="25">
        <v>115936332</v>
      </c>
      <c r="H48" s="26">
        <v>21822816</v>
      </c>
      <c r="I48" s="24">
        <v>14152837</v>
      </c>
      <c r="J48" s="6">
        <v>17593254</v>
      </c>
      <c r="K48" s="25">
        <v>20664207</v>
      </c>
    </row>
    <row r="49" spans="1:11" ht="12.75">
      <c r="A49" s="22" t="s">
        <v>51</v>
      </c>
      <c r="B49" s="6">
        <f>+B75</f>
        <v>120310472.22456434</v>
      </c>
      <c r="C49" s="6">
        <f aca="true" t="shared" si="6" ref="C49:K49">+C75</f>
        <v>87135599.29731286</v>
      </c>
      <c r="D49" s="23">
        <f t="shared" si="6"/>
        <v>341673992.07302725</v>
      </c>
      <c r="E49" s="24">
        <f t="shared" si="6"/>
        <v>14211991.800105723</v>
      </c>
      <c r="F49" s="6">
        <f t="shared" si="6"/>
        <v>79718487.76505835</v>
      </c>
      <c r="G49" s="25">
        <f t="shared" si="6"/>
        <v>79718487.76505835</v>
      </c>
      <c r="H49" s="26">
        <f t="shared" si="6"/>
        <v>193203801.36680377</v>
      </c>
      <c r="I49" s="24">
        <f t="shared" si="6"/>
        <v>556030.9860894319</v>
      </c>
      <c r="J49" s="6">
        <f t="shared" si="6"/>
        <v>598471.9099667697</v>
      </c>
      <c r="K49" s="25">
        <f t="shared" si="6"/>
        <v>633160.7897719962</v>
      </c>
    </row>
    <row r="50" spans="1:11" ht="12.75">
      <c r="A50" s="33" t="s">
        <v>52</v>
      </c>
      <c r="B50" s="7">
        <f>+B48-B49</f>
        <v>-88928901.22456434</v>
      </c>
      <c r="C50" s="7">
        <f aca="true" t="shared" si="7" ref="C50:K50">+C48-C49</f>
        <v>-85834558.29731286</v>
      </c>
      <c r="D50" s="69">
        <f t="shared" si="7"/>
        <v>-338062258.07302725</v>
      </c>
      <c r="E50" s="70">
        <f t="shared" si="7"/>
        <v>105837246.19989428</v>
      </c>
      <c r="F50" s="7">
        <f t="shared" si="7"/>
        <v>36217844.23494165</v>
      </c>
      <c r="G50" s="71">
        <f t="shared" si="7"/>
        <v>36217844.23494165</v>
      </c>
      <c r="H50" s="72">
        <f t="shared" si="7"/>
        <v>-171380985.36680377</v>
      </c>
      <c r="I50" s="70">
        <f t="shared" si="7"/>
        <v>13596806.013910567</v>
      </c>
      <c r="J50" s="7">
        <f t="shared" si="7"/>
        <v>16994782.09003323</v>
      </c>
      <c r="K50" s="71">
        <f t="shared" si="7"/>
        <v>20031046.210228004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934251529</v>
      </c>
      <c r="C53" s="6">
        <v>815453858</v>
      </c>
      <c r="D53" s="23">
        <v>962780712</v>
      </c>
      <c r="E53" s="24">
        <v>46597208</v>
      </c>
      <c r="F53" s="6">
        <v>-3665828</v>
      </c>
      <c r="G53" s="25">
        <v>-3665828</v>
      </c>
      <c r="H53" s="26">
        <v>921072744</v>
      </c>
      <c r="I53" s="24">
        <v>75615456</v>
      </c>
      <c r="J53" s="6">
        <v>75489360</v>
      </c>
      <c r="K53" s="25">
        <v>86385552</v>
      </c>
    </row>
    <row r="54" spans="1:11" ht="12.75">
      <c r="A54" s="22" t="s">
        <v>55</v>
      </c>
      <c r="B54" s="6">
        <v>27729770</v>
      </c>
      <c r="C54" s="6">
        <v>49274285</v>
      </c>
      <c r="D54" s="23">
        <v>0</v>
      </c>
      <c r="E54" s="24">
        <v>48000004</v>
      </c>
      <c r="F54" s="6">
        <v>48000000</v>
      </c>
      <c r="G54" s="25">
        <v>48000000</v>
      </c>
      <c r="H54" s="26">
        <v>27180757</v>
      </c>
      <c r="I54" s="24">
        <v>50880000</v>
      </c>
      <c r="J54" s="6">
        <v>53932800</v>
      </c>
      <c r="K54" s="25">
        <v>57168756</v>
      </c>
    </row>
    <row r="55" spans="1:11" ht="12.75">
      <c r="A55" s="22" t="s">
        <v>56</v>
      </c>
      <c r="B55" s="6">
        <v>0</v>
      </c>
      <c r="C55" s="6">
        <v>0</v>
      </c>
      <c r="D55" s="23">
        <v>-12480869</v>
      </c>
      <c r="E55" s="24">
        <v>34566908</v>
      </c>
      <c r="F55" s="6">
        <v>29447684</v>
      </c>
      <c r="G55" s="25">
        <v>29447684</v>
      </c>
      <c r="H55" s="26">
        <v>109949798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16759714</v>
      </c>
      <c r="C56" s="6">
        <v>22230000</v>
      </c>
      <c r="D56" s="23">
        <v>6142727</v>
      </c>
      <c r="E56" s="24">
        <v>29796835</v>
      </c>
      <c r="F56" s="6">
        <v>22996888</v>
      </c>
      <c r="G56" s="25">
        <v>22996888</v>
      </c>
      <c r="H56" s="26">
        <v>9608164</v>
      </c>
      <c r="I56" s="24">
        <v>21950004</v>
      </c>
      <c r="J56" s="6">
        <v>23041500</v>
      </c>
      <c r="K56" s="25">
        <v>24187584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7892787</v>
      </c>
      <c r="C59" s="6">
        <v>19913873</v>
      </c>
      <c r="D59" s="23">
        <v>21009136</v>
      </c>
      <c r="E59" s="24">
        <v>40995960</v>
      </c>
      <c r="F59" s="6">
        <v>40995960</v>
      </c>
      <c r="G59" s="25">
        <v>40995960</v>
      </c>
      <c r="H59" s="26">
        <v>40995960</v>
      </c>
      <c r="I59" s="24">
        <v>40995960</v>
      </c>
      <c r="J59" s="6">
        <v>40995960</v>
      </c>
      <c r="K59" s="25">
        <v>40995960</v>
      </c>
    </row>
    <row r="60" spans="1:11" ht="12.75">
      <c r="A60" s="90" t="s">
        <v>60</v>
      </c>
      <c r="B60" s="6">
        <v>25838498</v>
      </c>
      <c r="C60" s="6">
        <v>28274235</v>
      </c>
      <c r="D60" s="23">
        <v>29829318</v>
      </c>
      <c r="E60" s="24">
        <v>33876201</v>
      </c>
      <c r="F60" s="6">
        <v>33876202</v>
      </c>
      <c r="G60" s="25">
        <v>33876202</v>
      </c>
      <c r="H60" s="26">
        <v>33876203</v>
      </c>
      <c r="I60" s="24">
        <v>33876201</v>
      </c>
      <c r="J60" s="6">
        <v>33876202</v>
      </c>
      <c r="K60" s="25">
        <v>33876203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9868</v>
      </c>
      <c r="C62" s="98">
        <v>9868</v>
      </c>
      <c r="D62" s="99">
        <v>9868</v>
      </c>
      <c r="E62" s="97">
        <v>8268</v>
      </c>
      <c r="F62" s="98">
        <v>8268</v>
      </c>
      <c r="G62" s="99">
        <v>8268</v>
      </c>
      <c r="H62" s="100">
        <v>8268</v>
      </c>
      <c r="I62" s="97">
        <v>6668</v>
      </c>
      <c r="J62" s="98">
        <v>5268</v>
      </c>
      <c r="K62" s="99">
        <v>5268</v>
      </c>
    </row>
    <row r="63" spans="1:11" ht="12.75">
      <c r="A63" s="96" t="s">
        <v>63</v>
      </c>
      <c r="B63" s="97">
        <v>12068</v>
      </c>
      <c r="C63" s="98">
        <v>12068</v>
      </c>
      <c r="D63" s="99">
        <v>12068</v>
      </c>
      <c r="E63" s="97">
        <v>11000</v>
      </c>
      <c r="F63" s="98">
        <v>11000</v>
      </c>
      <c r="G63" s="99">
        <v>11000</v>
      </c>
      <c r="H63" s="100">
        <v>11000</v>
      </c>
      <c r="I63" s="97">
        <v>10200</v>
      </c>
      <c r="J63" s="98">
        <v>9800</v>
      </c>
      <c r="K63" s="99">
        <v>9800</v>
      </c>
    </row>
    <row r="64" spans="1:11" ht="12.75">
      <c r="A64" s="96" t="s">
        <v>64</v>
      </c>
      <c r="B64" s="97">
        <v>2725</v>
      </c>
      <c r="C64" s="98">
        <v>2725</v>
      </c>
      <c r="D64" s="99">
        <v>2725</v>
      </c>
      <c r="E64" s="97">
        <v>2365</v>
      </c>
      <c r="F64" s="98">
        <v>2365</v>
      </c>
      <c r="G64" s="99">
        <v>2365</v>
      </c>
      <c r="H64" s="100">
        <v>2365</v>
      </c>
      <c r="I64" s="97">
        <v>2065</v>
      </c>
      <c r="J64" s="98">
        <v>2065</v>
      </c>
      <c r="K64" s="99">
        <v>2065</v>
      </c>
    </row>
    <row r="65" spans="1:11" ht="12.75">
      <c r="A65" s="96" t="s">
        <v>65</v>
      </c>
      <c r="B65" s="97">
        <v>3445</v>
      </c>
      <c r="C65" s="98">
        <v>3445</v>
      </c>
      <c r="D65" s="99">
        <v>3445</v>
      </c>
      <c r="E65" s="97">
        <v>3445</v>
      </c>
      <c r="F65" s="98">
        <v>3445</v>
      </c>
      <c r="G65" s="99">
        <v>3445</v>
      </c>
      <c r="H65" s="100">
        <v>3445</v>
      </c>
      <c r="I65" s="97">
        <v>3445</v>
      </c>
      <c r="J65" s="98">
        <v>3445</v>
      </c>
      <c r="K65" s="99">
        <v>3445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1.1505914882633965</v>
      </c>
      <c r="C70" s="5">
        <f aca="true" t="shared" si="8" ref="C70:K70">IF(ISERROR(C71/C72),0,(C71/C72))</f>
        <v>1.0432145571718252</v>
      </c>
      <c r="D70" s="5">
        <f t="shared" si="8"/>
        <v>0.06394873118782479</v>
      </c>
      <c r="E70" s="5">
        <f t="shared" si="8"/>
        <v>0.21160071987323667</v>
      </c>
      <c r="F70" s="5">
        <f t="shared" si="8"/>
        <v>1.2186994194994376</v>
      </c>
      <c r="G70" s="5">
        <f t="shared" si="8"/>
        <v>1.2186994194994376</v>
      </c>
      <c r="H70" s="5">
        <f t="shared" si="8"/>
        <v>0.07159458662336</v>
      </c>
      <c r="I70" s="5">
        <f t="shared" si="8"/>
        <v>0.08770260160780698</v>
      </c>
      <c r="J70" s="5">
        <f t="shared" si="8"/>
        <v>0.08905323117946382</v>
      </c>
      <c r="K70" s="5">
        <f t="shared" si="8"/>
        <v>0.08888233644356495</v>
      </c>
    </row>
    <row r="71" spans="1:11" ht="12.75" hidden="1">
      <c r="A71" s="2" t="s">
        <v>108</v>
      </c>
      <c r="B71" s="2">
        <f>+B83</f>
        <v>211464821</v>
      </c>
      <c r="C71" s="2">
        <f aca="true" t="shared" si="9" ref="C71:K71">+C83</f>
        <v>211019784</v>
      </c>
      <c r="D71" s="2">
        <f t="shared" si="9"/>
        <v>15436122</v>
      </c>
      <c r="E71" s="2">
        <f t="shared" si="9"/>
        <v>45793756</v>
      </c>
      <c r="F71" s="2">
        <f t="shared" si="9"/>
        <v>383152848</v>
      </c>
      <c r="G71" s="2">
        <f t="shared" si="9"/>
        <v>383152848</v>
      </c>
      <c r="H71" s="2">
        <f t="shared" si="9"/>
        <v>18058636</v>
      </c>
      <c r="I71" s="2">
        <f t="shared" si="9"/>
        <v>28186320</v>
      </c>
      <c r="J71" s="2">
        <f t="shared" si="9"/>
        <v>30334104</v>
      </c>
      <c r="K71" s="2">
        <f t="shared" si="9"/>
        <v>32088792</v>
      </c>
    </row>
    <row r="72" spans="1:11" ht="12.75" hidden="1">
      <c r="A72" s="2" t="s">
        <v>109</v>
      </c>
      <c r="B72" s="2">
        <f>+B77</f>
        <v>183787924</v>
      </c>
      <c r="C72" s="2">
        <f aca="true" t="shared" si="10" ref="C72:K72">+C77</f>
        <v>202278412</v>
      </c>
      <c r="D72" s="2">
        <f t="shared" si="10"/>
        <v>241382772</v>
      </c>
      <c r="E72" s="2">
        <f t="shared" si="10"/>
        <v>216415880</v>
      </c>
      <c r="F72" s="2">
        <f t="shared" si="10"/>
        <v>314394872</v>
      </c>
      <c r="G72" s="2">
        <f t="shared" si="10"/>
        <v>314394872</v>
      </c>
      <c r="H72" s="2">
        <f t="shared" si="10"/>
        <v>252234657</v>
      </c>
      <c r="I72" s="2">
        <f t="shared" si="10"/>
        <v>321385221</v>
      </c>
      <c r="J72" s="2">
        <f t="shared" si="10"/>
        <v>340628898</v>
      </c>
      <c r="K72" s="2">
        <f t="shared" si="10"/>
        <v>361025523</v>
      </c>
    </row>
    <row r="73" spans="1:11" ht="12.75" hidden="1">
      <c r="A73" s="2" t="s">
        <v>110</v>
      </c>
      <c r="B73" s="2">
        <f>+B74</f>
        <v>110586583.66666666</v>
      </c>
      <c r="C73" s="2">
        <f aca="true" t="shared" si="11" ref="C73:K73">+(C78+C80+C81+C82)-(B78+B80+B81+B82)</f>
        <v>13080396</v>
      </c>
      <c r="D73" s="2">
        <f t="shared" si="11"/>
        <v>159818501</v>
      </c>
      <c r="E73" s="2">
        <f t="shared" si="11"/>
        <v>-278480520</v>
      </c>
      <c r="F73" s="2">
        <f>+(F78+F80+F81+F82)-(D78+D80+D81+D82)</f>
        <v>-276729082</v>
      </c>
      <c r="G73" s="2">
        <f>+(G78+G80+G81+G82)-(D78+D80+D81+D82)</f>
        <v>-276729082</v>
      </c>
      <c r="H73" s="2">
        <f>+(H78+H80+H81+H82)-(D78+D80+D81+D82)</f>
        <v>-163459319</v>
      </c>
      <c r="I73" s="2">
        <f>+(I78+I80+I81+I82)-(E78+E80+E81+E82)</f>
        <v>60824234</v>
      </c>
      <c r="J73" s="2">
        <f t="shared" si="11"/>
        <v>-380424</v>
      </c>
      <c r="K73" s="2">
        <f t="shared" si="11"/>
        <v>-403200</v>
      </c>
    </row>
    <row r="74" spans="1:11" ht="12.75" hidden="1">
      <c r="A74" s="2" t="s">
        <v>111</v>
      </c>
      <c r="B74" s="2">
        <f>+TREND(C74:E74)</f>
        <v>110586583.66666666</v>
      </c>
      <c r="C74" s="2">
        <f>+C73</f>
        <v>13080396</v>
      </c>
      <c r="D74" s="2">
        <f aca="true" t="shared" si="12" ref="D74:K74">+D73</f>
        <v>159818501</v>
      </c>
      <c r="E74" s="2">
        <f t="shared" si="12"/>
        <v>-278480520</v>
      </c>
      <c r="F74" s="2">
        <f t="shared" si="12"/>
        <v>-276729082</v>
      </c>
      <c r="G74" s="2">
        <f t="shared" si="12"/>
        <v>-276729082</v>
      </c>
      <c r="H74" s="2">
        <f t="shared" si="12"/>
        <v>-163459319</v>
      </c>
      <c r="I74" s="2">
        <f t="shared" si="12"/>
        <v>60824234</v>
      </c>
      <c r="J74" s="2">
        <f t="shared" si="12"/>
        <v>-380424</v>
      </c>
      <c r="K74" s="2">
        <f t="shared" si="12"/>
        <v>-403200</v>
      </c>
    </row>
    <row r="75" spans="1:11" ht="12.75" hidden="1">
      <c r="A75" s="2" t="s">
        <v>112</v>
      </c>
      <c r="B75" s="2">
        <f>+B84-(((B80+B81+B78)*B70)-B79)</f>
        <v>120310472.22456434</v>
      </c>
      <c r="C75" s="2">
        <f aca="true" t="shared" si="13" ref="C75:K75">+C84-(((C80+C81+C78)*C70)-C79)</f>
        <v>87135599.29731286</v>
      </c>
      <c r="D75" s="2">
        <f t="shared" si="13"/>
        <v>341673992.07302725</v>
      </c>
      <c r="E75" s="2">
        <f t="shared" si="13"/>
        <v>14211991.800105723</v>
      </c>
      <c r="F75" s="2">
        <f t="shared" si="13"/>
        <v>79718487.76505835</v>
      </c>
      <c r="G75" s="2">
        <f t="shared" si="13"/>
        <v>79718487.76505835</v>
      </c>
      <c r="H75" s="2">
        <f t="shared" si="13"/>
        <v>193203801.36680377</v>
      </c>
      <c r="I75" s="2">
        <f t="shared" si="13"/>
        <v>556030.9860894319</v>
      </c>
      <c r="J75" s="2">
        <f t="shared" si="13"/>
        <v>598471.9099667697</v>
      </c>
      <c r="K75" s="2">
        <f t="shared" si="13"/>
        <v>633160.7897719962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183787924</v>
      </c>
      <c r="C77" s="3">
        <v>202278412</v>
      </c>
      <c r="D77" s="3">
        <v>241382772</v>
      </c>
      <c r="E77" s="3">
        <v>216415880</v>
      </c>
      <c r="F77" s="3">
        <v>314394872</v>
      </c>
      <c r="G77" s="3">
        <v>314394872</v>
      </c>
      <c r="H77" s="3">
        <v>252234657</v>
      </c>
      <c r="I77" s="3">
        <v>321385221</v>
      </c>
      <c r="J77" s="3">
        <v>340628898</v>
      </c>
      <c r="K77" s="3">
        <v>361025523</v>
      </c>
    </row>
    <row r="78" spans="1:11" ht="13.5" hidden="1">
      <c r="A78" s="1" t="s">
        <v>67</v>
      </c>
      <c r="B78" s="3">
        <v>326971</v>
      </c>
      <c r="C78" s="3">
        <v>257584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159235133</v>
      </c>
      <c r="C79" s="3">
        <v>140858880</v>
      </c>
      <c r="D79" s="3">
        <v>355187403</v>
      </c>
      <c r="E79" s="3">
        <v>0</v>
      </c>
      <c r="F79" s="3">
        <v>0</v>
      </c>
      <c r="G79" s="3">
        <v>0</v>
      </c>
      <c r="H79" s="3">
        <v>196630104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15630103</v>
      </c>
      <c r="C80" s="3">
        <v>24656776</v>
      </c>
      <c r="D80" s="3">
        <v>310143479</v>
      </c>
      <c r="E80" s="3">
        <v>-67164194</v>
      </c>
      <c r="F80" s="3">
        <v>-65412756</v>
      </c>
      <c r="G80" s="3">
        <v>-65412756</v>
      </c>
      <c r="H80" s="3">
        <v>24538112</v>
      </c>
      <c r="I80" s="3">
        <v>-6339960</v>
      </c>
      <c r="J80" s="3">
        <v>-6720384</v>
      </c>
      <c r="K80" s="3">
        <v>-7123584</v>
      </c>
    </row>
    <row r="81" spans="1:11" ht="13.5" hidden="1">
      <c r="A81" s="1" t="s">
        <v>70</v>
      </c>
      <c r="B81" s="3">
        <v>17873057</v>
      </c>
      <c r="C81" s="3">
        <v>26583465</v>
      </c>
      <c r="D81" s="3">
        <v>-98827153</v>
      </c>
      <c r="E81" s="3">
        <v>0</v>
      </c>
      <c r="F81" s="3">
        <v>0</v>
      </c>
      <c r="G81" s="3">
        <v>0</v>
      </c>
      <c r="H81" s="3">
        <v>23318895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4587298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211464821</v>
      </c>
      <c r="C83" s="3">
        <v>211019784</v>
      </c>
      <c r="D83" s="3">
        <v>15436122</v>
      </c>
      <c r="E83" s="3">
        <v>45793756</v>
      </c>
      <c r="F83" s="3">
        <v>383152848</v>
      </c>
      <c r="G83" s="3">
        <v>383152848</v>
      </c>
      <c r="H83" s="3">
        <v>18058636</v>
      </c>
      <c r="I83" s="3">
        <v>28186320</v>
      </c>
      <c r="J83" s="3">
        <v>30334104</v>
      </c>
      <c r="K83" s="3">
        <v>32088792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55459979</v>
      </c>
      <c r="C5" s="6">
        <v>59618321</v>
      </c>
      <c r="D5" s="23">
        <v>64099779</v>
      </c>
      <c r="E5" s="24">
        <v>76923701</v>
      </c>
      <c r="F5" s="6">
        <v>76923701</v>
      </c>
      <c r="G5" s="25">
        <v>76923701</v>
      </c>
      <c r="H5" s="26">
        <v>68002459</v>
      </c>
      <c r="I5" s="24">
        <v>80769886</v>
      </c>
      <c r="J5" s="6">
        <v>85131460</v>
      </c>
      <c r="K5" s="25">
        <v>89728559</v>
      </c>
    </row>
    <row r="6" spans="1:11" ht="12.75">
      <c r="A6" s="22" t="s">
        <v>19</v>
      </c>
      <c r="B6" s="6">
        <v>296902668</v>
      </c>
      <c r="C6" s="6">
        <v>304626117</v>
      </c>
      <c r="D6" s="23">
        <v>313832071</v>
      </c>
      <c r="E6" s="24">
        <v>386538373</v>
      </c>
      <c r="F6" s="6">
        <v>386538373</v>
      </c>
      <c r="G6" s="25">
        <v>386538373</v>
      </c>
      <c r="H6" s="26">
        <v>342545198</v>
      </c>
      <c r="I6" s="24">
        <v>409913154</v>
      </c>
      <c r="J6" s="6">
        <v>432048468</v>
      </c>
      <c r="K6" s="25">
        <v>455379082</v>
      </c>
    </row>
    <row r="7" spans="1:11" ht="12.75">
      <c r="A7" s="22" t="s">
        <v>20</v>
      </c>
      <c r="B7" s="6">
        <v>38940023</v>
      </c>
      <c r="C7" s="6">
        <v>31114322</v>
      </c>
      <c r="D7" s="23">
        <v>16287548</v>
      </c>
      <c r="E7" s="24">
        <v>42138688</v>
      </c>
      <c r="F7" s="6">
        <v>42138688</v>
      </c>
      <c r="G7" s="25">
        <v>42138688</v>
      </c>
      <c r="H7" s="26">
        <v>13175492</v>
      </c>
      <c r="I7" s="24">
        <v>31265525</v>
      </c>
      <c r="J7" s="6">
        <v>32935727</v>
      </c>
      <c r="K7" s="25">
        <v>34695213</v>
      </c>
    </row>
    <row r="8" spans="1:11" ht="12.75">
      <c r="A8" s="22" t="s">
        <v>21</v>
      </c>
      <c r="B8" s="6">
        <v>374349598</v>
      </c>
      <c r="C8" s="6">
        <v>361957940</v>
      </c>
      <c r="D8" s="23">
        <v>538531511</v>
      </c>
      <c r="E8" s="24">
        <v>403838848</v>
      </c>
      <c r="F8" s="6">
        <v>412773825</v>
      </c>
      <c r="G8" s="25">
        <v>412773825</v>
      </c>
      <c r="H8" s="26">
        <v>400680536</v>
      </c>
      <c r="I8" s="24">
        <v>452100000</v>
      </c>
      <c r="J8" s="6">
        <v>481933000</v>
      </c>
      <c r="K8" s="25">
        <v>516814000</v>
      </c>
    </row>
    <row r="9" spans="1:11" ht="12.75">
      <c r="A9" s="22" t="s">
        <v>22</v>
      </c>
      <c r="B9" s="6">
        <v>65878781</v>
      </c>
      <c r="C9" s="6">
        <v>37198324</v>
      </c>
      <c r="D9" s="23">
        <v>101297729</v>
      </c>
      <c r="E9" s="24">
        <v>44959921</v>
      </c>
      <c r="F9" s="6">
        <v>48959921</v>
      </c>
      <c r="G9" s="25">
        <v>48959921</v>
      </c>
      <c r="H9" s="26">
        <v>89735008</v>
      </c>
      <c r="I9" s="24">
        <v>66957919</v>
      </c>
      <c r="J9" s="6">
        <v>70368014</v>
      </c>
      <c r="K9" s="25">
        <v>73951975</v>
      </c>
    </row>
    <row r="10" spans="1:11" ht="20.25">
      <c r="A10" s="27" t="s">
        <v>102</v>
      </c>
      <c r="B10" s="28">
        <f>SUM(B5:B9)</f>
        <v>831531049</v>
      </c>
      <c r="C10" s="29">
        <f aca="true" t="shared" si="0" ref="C10:K10">SUM(C5:C9)</f>
        <v>794515024</v>
      </c>
      <c r="D10" s="30">
        <f t="shared" si="0"/>
        <v>1034048638</v>
      </c>
      <c r="E10" s="28">
        <f t="shared" si="0"/>
        <v>954399531</v>
      </c>
      <c r="F10" s="29">
        <f t="shared" si="0"/>
        <v>967334508</v>
      </c>
      <c r="G10" s="31">
        <f t="shared" si="0"/>
        <v>967334508</v>
      </c>
      <c r="H10" s="32">
        <f t="shared" si="0"/>
        <v>914138693</v>
      </c>
      <c r="I10" s="28">
        <f t="shared" si="0"/>
        <v>1041006484</v>
      </c>
      <c r="J10" s="29">
        <f t="shared" si="0"/>
        <v>1102416669</v>
      </c>
      <c r="K10" s="31">
        <f t="shared" si="0"/>
        <v>1170568829</v>
      </c>
    </row>
    <row r="11" spans="1:11" ht="12.75">
      <c r="A11" s="22" t="s">
        <v>23</v>
      </c>
      <c r="B11" s="6">
        <v>213228680</v>
      </c>
      <c r="C11" s="6">
        <v>213836631</v>
      </c>
      <c r="D11" s="23">
        <v>243443566</v>
      </c>
      <c r="E11" s="24">
        <v>346853951</v>
      </c>
      <c r="F11" s="6">
        <v>292617412</v>
      </c>
      <c r="G11" s="25">
        <v>292617412</v>
      </c>
      <c r="H11" s="26">
        <v>302714640</v>
      </c>
      <c r="I11" s="24">
        <v>378961326</v>
      </c>
      <c r="J11" s="6">
        <v>398313601</v>
      </c>
      <c r="K11" s="25">
        <v>427189736</v>
      </c>
    </row>
    <row r="12" spans="1:11" ht="12.75">
      <c r="A12" s="22" t="s">
        <v>24</v>
      </c>
      <c r="B12" s="6">
        <v>19703859</v>
      </c>
      <c r="C12" s="6">
        <v>19928433</v>
      </c>
      <c r="D12" s="23">
        <v>10025764</v>
      </c>
      <c r="E12" s="24">
        <v>24520597</v>
      </c>
      <c r="F12" s="6">
        <v>21589778</v>
      </c>
      <c r="G12" s="25">
        <v>21589778</v>
      </c>
      <c r="H12" s="26">
        <v>19063172</v>
      </c>
      <c r="I12" s="24">
        <v>25206281</v>
      </c>
      <c r="J12" s="6">
        <v>26883549</v>
      </c>
      <c r="K12" s="25">
        <v>28655308</v>
      </c>
    </row>
    <row r="13" spans="1:11" ht="12.75">
      <c r="A13" s="22" t="s">
        <v>103</v>
      </c>
      <c r="B13" s="6">
        <v>83868073</v>
      </c>
      <c r="C13" s="6">
        <v>341542966</v>
      </c>
      <c r="D13" s="23">
        <v>101552311</v>
      </c>
      <c r="E13" s="24">
        <v>98709204</v>
      </c>
      <c r="F13" s="6">
        <v>73851834</v>
      </c>
      <c r="G13" s="25">
        <v>73851834</v>
      </c>
      <c r="H13" s="26">
        <v>59228983</v>
      </c>
      <c r="I13" s="24">
        <v>78893112</v>
      </c>
      <c r="J13" s="6">
        <v>82619285</v>
      </c>
      <c r="K13" s="25">
        <v>87078193</v>
      </c>
    </row>
    <row r="14" spans="1:11" ht="12.75">
      <c r="A14" s="22" t="s">
        <v>25</v>
      </c>
      <c r="B14" s="6">
        <v>271023</v>
      </c>
      <c r="C14" s="6">
        <v>223917</v>
      </c>
      <c r="D14" s="23">
        <v>2839949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317409470</v>
      </c>
      <c r="C15" s="6">
        <v>425828735</v>
      </c>
      <c r="D15" s="23">
        <v>250189671</v>
      </c>
      <c r="E15" s="24">
        <v>270570541</v>
      </c>
      <c r="F15" s="6">
        <v>267473389</v>
      </c>
      <c r="G15" s="25">
        <v>267473389</v>
      </c>
      <c r="H15" s="26">
        <v>247033699</v>
      </c>
      <c r="I15" s="24">
        <v>298892116</v>
      </c>
      <c r="J15" s="6">
        <v>317645127</v>
      </c>
      <c r="K15" s="25">
        <v>334796092</v>
      </c>
    </row>
    <row r="16" spans="1:11" ht="12.75">
      <c r="A16" s="22" t="s">
        <v>21</v>
      </c>
      <c r="B16" s="6">
        <v>27619201</v>
      </c>
      <c r="C16" s="6">
        <v>31725503</v>
      </c>
      <c r="D16" s="23">
        <v>1212043</v>
      </c>
      <c r="E16" s="24">
        <v>1710991</v>
      </c>
      <c r="F16" s="6">
        <v>1280991</v>
      </c>
      <c r="G16" s="25">
        <v>1280991</v>
      </c>
      <c r="H16" s="26">
        <v>538693</v>
      </c>
      <c r="I16" s="24">
        <v>1347602</v>
      </c>
      <c r="J16" s="6">
        <v>1420373</v>
      </c>
      <c r="K16" s="25">
        <v>1497073</v>
      </c>
    </row>
    <row r="17" spans="1:11" ht="12.75">
      <c r="A17" s="22" t="s">
        <v>27</v>
      </c>
      <c r="B17" s="6">
        <v>200263705</v>
      </c>
      <c r="C17" s="6">
        <v>204214510</v>
      </c>
      <c r="D17" s="23">
        <v>440977510</v>
      </c>
      <c r="E17" s="24">
        <v>211998208</v>
      </c>
      <c r="F17" s="6">
        <v>312226354</v>
      </c>
      <c r="G17" s="25">
        <v>312226354</v>
      </c>
      <c r="H17" s="26">
        <v>492354438</v>
      </c>
      <c r="I17" s="24">
        <v>256876805</v>
      </c>
      <c r="J17" s="6">
        <v>266236469</v>
      </c>
      <c r="K17" s="25">
        <v>279894673</v>
      </c>
    </row>
    <row r="18" spans="1:11" ht="12.75">
      <c r="A18" s="33" t="s">
        <v>28</v>
      </c>
      <c r="B18" s="34">
        <f>SUM(B11:B17)</f>
        <v>862364011</v>
      </c>
      <c r="C18" s="35">
        <f aca="true" t="shared" si="1" ref="C18:K18">SUM(C11:C17)</f>
        <v>1237300695</v>
      </c>
      <c r="D18" s="36">
        <f t="shared" si="1"/>
        <v>1050240814</v>
      </c>
      <c r="E18" s="34">
        <f t="shared" si="1"/>
        <v>954363492</v>
      </c>
      <c r="F18" s="35">
        <f t="shared" si="1"/>
        <v>969039758</v>
      </c>
      <c r="G18" s="37">
        <f t="shared" si="1"/>
        <v>969039758</v>
      </c>
      <c r="H18" s="38">
        <f t="shared" si="1"/>
        <v>1120933625</v>
      </c>
      <c r="I18" s="34">
        <f t="shared" si="1"/>
        <v>1040177242</v>
      </c>
      <c r="J18" s="35">
        <f t="shared" si="1"/>
        <v>1093118404</v>
      </c>
      <c r="K18" s="37">
        <f t="shared" si="1"/>
        <v>1159111075</v>
      </c>
    </row>
    <row r="19" spans="1:11" ht="12.75">
      <c r="A19" s="33" t="s">
        <v>29</v>
      </c>
      <c r="B19" s="39">
        <f>+B10-B18</f>
        <v>-30832962</v>
      </c>
      <c r="C19" s="40">
        <f aca="true" t="shared" si="2" ref="C19:K19">+C10-C18</f>
        <v>-442785671</v>
      </c>
      <c r="D19" s="41">
        <f t="shared" si="2"/>
        <v>-16192176</v>
      </c>
      <c r="E19" s="39">
        <f t="shared" si="2"/>
        <v>36039</v>
      </c>
      <c r="F19" s="40">
        <f t="shared" si="2"/>
        <v>-1705250</v>
      </c>
      <c r="G19" s="42">
        <f t="shared" si="2"/>
        <v>-1705250</v>
      </c>
      <c r="H19" s="43">
        <f t="shared" si="2"/>
        <v>-206794932</v>
      </c>
      <c r="I19" s="39">
        <f t="shared" si="2"/>
        <v>829242</v>
      </c>
      <c r="J19" s="40">
        <f t="shared" si="2"/>
        <v>9298265</v>
      </c>
      <c r="K19" s="42">
        <f t="shared" si="2"/>
        <v>11457754</v>
      </c>
    </row>
    <row r="20" spans="1:11" ht="20.25">
      <c r="A20" s="44" t="s">
        <v>30</v>
      </c>
      <c r="B20" s="45">
        <v>409419937</v>
      </c>
      <c r="C20" s="46">
        <v>316697349</v>
      </c>
      <c r="D20" s="47">
        <v>0</v>
      </c>
      <c r="E20" s="45">
        <v>270416000</v>
      </c>
      <c r="F20" s="46">
        <v>270416000</v>
      </c>
      <c r="G20" s="48">
        <v>270416000</v>
      </c>
      <c r="H20" s="49">
        <v>328135000</v>
      </c>
      <c r="I20" s="45">
        <v>406475000</v>
      </c>
      <c r="J20" s="46">
        <v>466606000</v>
      </c>
      <c r="K20" s="48">
        <v>540204000</v>
      </c>
    </row>
    <row r="21" spans="1:11" ht="12.75">
      <c r="A21" s="22" t="s">
        <v>104</v>
      </c>
      <c r="B21" s="50">
        <v>0</v>
      </c>
      <c r="C21" s="51">
        <v>0</v>
      </c>
      <c r="D21" s="52">
        <v>189952108</v>
      </c>
      <c r="E21" s="50">
        <v>8934977</v>
      </c>
      <c r="F21" s="51">
        <v>0</v>
      </c>
      <c r="G21" s="53">
        <v>0</v>
      </c>
      <c r="H21" s="54">
        <v>12165386</v>
      </c>
      <c r="I21" s="50">
        <v>72000000</v>
      </c>
      <c r="J21" s="51">
        <v>72000000</v>
      </c>
      <c r="K21" s="53">
        <v>72000000</v>
      </c>
    </row>
    <row r="22" spans="1:11" ht="12.75">
      <c r="A22" s="55" t="s">
        <v>105</v>
      </c>
      <c r="B22" s="56">
        <f>SUM(B19:B21)</f>
        <v>378586975</v>
      </c>
      <c r="C22" s="57">
        <f aca="true" t="shared" si="3" ref="C22:K22">SUM(C19:C21)</f>
        <v>-126088322</v>
      </c>
      <c r="D22" s="58">
        <f t="shared" si="3"/>
        <v>173759932</v>
      </c>
      <c r="E22" s="56">
        <f t="shared" si="3"/>
        <v>279387016</v>
      </c>
      <c r="F22" s="57">
        <f t="shared" si="3"/>
        <v>268710750</v>
      </c>
      <c r="G22" s="59">
        <f t="shared" si="3"/>
        <v>268710750</v>
      </c>
      <c r="H22" s="60">
        <f t="shared" si="3"/>
        <v>133505454</v>
      </c>
      <c r="I22" s="56">
        <f t="shared" si="3"/>
        <v>479304242</v>
      </c>
      <c r="J22" s="57">
        <f t="shared" si="3"/>
        <v>547904265</v>
      </c>
      <c r="K22" s="59">
        <f t="shared" si="3"/>
        <v>623661754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378586975</v>
      </c>
      <c r="C24" s="40">
        <f aca="true" t="shared" si="4" ref="C24:K24">SUM(C22:C23)</f>
        <v>-126088322</v>
      </c>
      <c r="D24" s="41">
        <f t="shared" si="4"/>
        <v>173759932</v>
      </c>
      <c r="E24" s="39">
        <f t="shared" si="4"/>
        <v>279387016</v>
      </c>
      <c r="F24" s="40">
        <f t="shared" si="4"/>
        <v>268710750</v>
      </c>
      <c r="G24" s="42">
        <f t="shared" si="4"/>
        <v>268710750</v>
      </c>
      <c r="H24" s="43">
        <f t="shared" si="4"/>
        <v>133505454</v>
      </c>
      <c r="I24" s="39">
        <f t="shared" si="4"/>
        <v>479304242</v>
      </c>
      <c r="J24" s="40">
        <f t="shared" si="4"/>
        <v>547904265</v>
      </c>
      <c r="K24" s="42">
        <f t="shared" si="4"/>
        <v>623661754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514354549</v>
      </c>
      <c r="C27" s="7">
        <v>450274498</v>
      </c>
      <c r="D27" s="69">
        <v>320137182</v>
      </c>
      <c r="E27" s="70">
        <v>277416000</v>
      </c>
      <c r="F27" s="7">
        <v>362804949</v>
      </c>
      <c r="G27" s="71">
        <v>362804949</v>
      </c>
      <c r="H27" s="72">
        <v>361555142</v>
      </c>
      <c r="I27" s="70">
        <v>515363100</v>
      </c>
      <c r="J27" s="7">
        <v>567273200</v>
      </c>
      <c r="K27" s="71">
        <v>636163900</v>
      </c>
    </row>
    <row r="28" spans="1:11" ht="12.75">
      <c r="A28" s="73" t="s">
        <v>34</v>
      </c>
      <c r="B28" s="6">
        <v>409419936</v>
      </c>
      <c r="C28" s="6">
        <v>326359820</v>
      </c>
      <c r="D28" s="23">
        <v>296826935</v>
      </c>
      <c r="E28" s="24">
        <v>270416000</v>
      </c>
      <c r="F28" s="6">
        <v>310099604</v>
      </c>
      <c r="G28" s="25">
        <v>310099604</v>
      </c>
      <c r="H28" s="26">
        <v>327626600</v>
      </c>
      <c r="I28" s="24">
        <v>478476000</v>
      </c>
      <c r="J28" s="6">
        <v>538606000</v>
      </c>
      <c r="K28" s="25">
        <v>597161850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104934613</v>
      </c>
      <c r="C31" s="6">
        <v>123914678</v>
      </c>
      <c r="D31" s="23">
        <v>2286026</v>
      </c>
      <c r="E31" s="24">
        <v>0</v>
      </c>
      <c r="F31" s="6">
        <v>306083</v>
      </c>
      <c r="G31" s="25">
        <v>306083</v>
      </c>
      <c r="H31" s="26">
        <v>209933</v>
      </c>
      <c r="I31" s="24">
        <v>36887100</v>
      </c>
      <c r="J31" s="6">
        <v>28667200</v>
      </c>
      <c r="K31" s="25">
        <v>39002050</v>
      </c>
    </row>
    <row r="32" spans="1:11" ht="12.75">
      <c r="A32" s="33" t="s">
        <v>37</v>
      </c>
      <c r="B32" s="7">
        <f>SUM(B28:B31)</f>
        <v>514354549</v>
      </c>
      <c r="C32" s="7">
        <f aca="true" t="shared" si="5" ref="C32:K32">SUM(C28:C31)</f>
        <v>450274498</v>
      </c>
      <c r="D32" s="69">
        <f t="shared" si="5"/>
        <v>299112961</v>
      </c>
      <c r="E32" s="70">
        <f t="shared" si="5"/>
        <v>270416000</v>
      </c>
      <c r="F32" s="7">
        <f t="shared" si="5"/>
        <v>310405687</v>
      </c>
      <c r="G32" s="71">
        <f t="shared" si="5"/>
        <v>310405687</v>
      </c>
      <c r="H32" s="72">
        <f t="shared" si="5"/>
        <v>327836533</v>
      </c>
      <c r="I32" s="70">
        <f t="shared" si="5"/>
        <v>515363100</v>
      </c>
      <c r="J32" s="7">
        <f t="shared" si="5"/>
        <v>567273200</v>
      </c>
      <c r="K32" s="71">
        <f t="shared" si="5"/>
        <v>636163900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722701798</v>
      </c>
      <c r="C35" s="6">
        <v>503143491</v>
      </c>
      <c r="D35" s="23">
        <v>-28916745</v>
      </c>
      <c r="E35" s="24">
        <v>503143490</v>
      </c>
      <c r="F35" s="6">
        <v>503143490</v>
      </c>
      <c r="G35" s="25">
        <v>503143490</v>
      </c>
      <c r="H35" s="26">
        <v>-22701981</v>
      </c>
      <c r="I35" s="24">
        <v>1439852442</v>
      </c>
      <c r="J35" s="6">
        <v>513094560</v>
      </c>
      <c r="K35" s="25">
        <v>575613000</v>
      </c>
    </row>
    <row r="36" spans="1:11" ht="12.75">
      <c r="A36" s="22" t="s">
        <v>40</v>
      </c>
      <c r="B36" s="6">
        <v>2074870416</v>
      </c>
      <c r="C36" s="6">
        <v>6312652270</v>
      </c>
      <c r="D36" s="23">
        <v>-1545619698</v>
      </c>
      <c r="E36" s="24">
        <v>6297516944</v>
      </c>
      <c r="F36" s="6">
        <v>6382905893</v>
      </c>
      <c r="G36" s="25">
        <v>6382905893</v>
      </c>
      <c r="H36" s="26">
        <v>49108045</v>
      </c>
      <c r="I36" s="24">
        <v>599596079</v>
      </c>
      <c r="J36" s="6">
        <v>7188279612</v>
      </c>
      <c r="K36" s="25">
        <v>7692433964</v>
      </c>
    </row>
    <row r="37" spans="1:11" ht="12.75">
      <c r="A37" s="22" t="s">
        <v>41</v>
      </c>
      <c r="B37" s="6">
        <v>369439342</v>
      </c>
      <c r="C37" s="6">
        <v>368378303</v>
      </c>
      <c r="D37" s="23">
        <v>-57746983</v>
      </c>
      <c r="E37" s="24">
        <v>368378302</v>
      </c>
      <c r="F37" s="6">
        <v>368378302</v>
      </c>
      <c r="G37" s="25">
        <v>368378302</v>
      </c>
      <c r="H37" s="26">
        <v>-16372099</v>
      </c>
      <c r="I37" s="24">
        <v>26865643</v>
      </c>
      <c r="J37" s="6">
        <v>310038012</v>
      </c>
      <c r="K37" s="25">
        <v>290938391</v>
      </c>
    </row>
    <row r="38" spans="1:11" ht="12.75">
      <c r="A38" s="22" t="s">
        <v>42</v>
      </c>
      <c r="B38" s="6">
        <v>87789155</v>
      </c>
      <c r="C38" s="6">
        <v>88882074</v>
      </c>
      <c r="D38" s="23">
        <v>23272291</v>
      </c>
      <c r="E38" s="24">
        <v>88882074</v>
      </c>
      <c r="F38" s="6">
        <v>88882074</v>
      </c>
      <c r="G38" s="25">
        <v>88882074</v>
      </c>
      <c r="H38" s="26">
        <v>2293332</v>
      </c>
      <c r="I38" s="24">
        <v>92770588</v>
      </c>
      <c r="J38" s="6">
        <v>98927970</v>
      </c>
      <c r="K38" s="25">
        <v>101134064</v>
      </c>
    </row>
    <row r="39" spans="1:11" ht="12.75">
      <c r="A39" s="22" t="s">
        <v>43</v>
      </c>
      <c r="B39" s="6">
        <v>2340343717</v>
      </c>
      <c r="C39" s="6">
        <v>6358535384</v>
      </c>
      <c r="D39" s="23">
        <v>-1713821694</v>
      </c>
      <c r="E39" s="24">
        <v>6064013042</v>
      </c>
      <c r="F39" s="6">
        <v>6160078257</v>
      </c>
      <c r="G39" s="25">
        <v>6160078257</v>
      </c>
      <c r="H39" s="26">
        <v>-93020651</v>
      </c>
      <c r="I39" s="24">
        <v>1919812290</v>
      </c>
      <c r="J39" s="6">
        <v>7292408190</v>
      </c>
      <c r="K39" s="25">
        <v>7875974509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482774496</v>
      </c>
      <c r="C42" s="6">
        <v>132298695</v>
      </c>
      <c r="D42" s="23">
        <v>-856059699</v>
      </c>
      <c r="E42" s="24">
        <v>-813944317</v>
      </c>
      <c r="F42" s="6">
        <v>-878907953</v>
      </c>
      <c r="G42" s="25">
        <v>-878907953</v>
      </c>
      <c r="H42" s="26">
        <v>-1006208122</v>
      </c>
      <c r="I42" s="24">
        <v>-953054599</v>
      </c>
      <c r="J42" s="6">
        <v>-1001825193</v>
      </c>
      <c r="K42" s="25">
        <v>-1062890564</v>
      </c>
    </row>
    <row r="43" spans="1:11" ht="12.75">
      <c r="A43" s="22" t="s">
        <v>46</v>
      </c>
      <c r="B43" s="6">
        <v>-481869011</v>
      </c>
      <c r="C43" s="6">
        <v>-440315673</v>
      </c>
      <c r="D43" s="23">
        <v>-15698138</v>
      </c>
      <c r="E43" s="24">
        <v>-26479685</v>
      </c>
      <c r="F43" s="6">
        <v>0</v>
      </c>
      <c r="G43" s="25">
        <v>0</v>
      </c>
      <c r="H43" s="26">
        <v>54370641</v>
      </c>
      <c r="I43" s="24">
        <v>-3320177</v>
      </c>
      <c r="J43" s="6">
        <v>-1446971</v>
      </c>
      <c r="K43" s="25">
        <v>-2441138</v>
      </c>
    </row>
    <row r="44" spans="1:11" ht="12.75">
      <c r="A44" s="22" t="s">
        <v>47</v>
      </c>
      <c r="B44" s="6">
        <v>0</v>
      </c>
      <c r="C44" s="6">
        <v>0</v>
      </c>
      <c r="D44" s="23">
        <v>722767</v>
      </c>
      <c r="E44" s="24">
        <v>20387907</v>
      </c>
      <c r="F44" s="6">
        <v>0</v>
      </c>
      <c r="G44" s="25">
        <v>0</v>
      </c>
      <c r="H44" s="26">
        <v>-20445156</v>
      </c>
      <c r="I44" s="24">
        <v>1161087</v>
      </c>
      <c r="J44" s="6">
        <v>1224946</v>
      </c>
      <c r="K44" s="25">
        <v>352451</v>
      </c>
    </row>
    <row r="45" spans="1:11" ht="12.75">
      <c r="A45" s="33" t="s">
        <v>48</v>
      </c>
      <c r="B45" s="7">
        <v>525442644</v>
      </c>
      <c r="C45" s="7">
        <v>217425666</v>
      </c>
      <c r="D45" s="69">
        <v>-871035070</v>
      </c>
      <c r="E45" s="70">
        <v>-820036095</v>
      </c>
      <c r="F45" s="7">
        <v>-878907953</v>
      </c>
      <c r="G45" s="71">
        <v>-878907953</v>
      </c>
      <c r="H45" s="72">
        <v>-962822342</v>
      </c>
      <c r="I45" s="70">
        <v>-955213689</v>
      </c>
      <c r="J45" s="7">
        <v>-1002047218</v>
      </c>
      <c r="K45" s="71">
        <v>-1064979251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525442644</v>
      </c>
      <c r="C48" s="6">
        <v>217425666</v>
      </c>
      <c r="D48" s="23">
        <v>-65446836</v>
      </c>
      <c r="E48" s="24">
        <v>217425666</v>
      </c>
      <c r="F48" s="6">
        <v>217425666</v>
      </c>
      <c r="G48" s="25">
        <v>217425666</v>
      </c>
      <c r="H48" s="26">
        <v>-124487417</v>
      </c>
      <c r="I48" s="24">
        <v>66949110</v>
      </c>
      <c r="J48" s="6">
        <v>121122586</v>
      </c>
      <c r="K48" s="25">
        <v>201874428</v>
      </c>
    </row>
    <row r="49" spans="1:11" ht="12.75">
      <c r="A49" s="22" t="s">
        <v>51</v>
      </c>
      <c r="B49" s="6">
        <f>+B75</f>
        <v>199090532.21601334</v>
      </c>
      <c r="C49" s="6">
        <f aca="true" t="shared" si="6" ref="C49:K49">+C75</f>
        <v>103442686.13348538</v>
      </c>
      <c r="D49" s="23">
        <f t="shared" si="6"/>
        <v>-28865351</v>
      </c>
      <c r="E49" s="24">
        <f t="shared" si="6"/>
        <v>342673746</v>
      </c>
      <c r="F49" s="6">
        <f t="shared" si="6"/>
        <v>342673746</v>
      </c>
      <c r="G49" s="25">
        <f t="shared" si="6"/>
        <v>342673746</v>
      </c>
      <c r="H49" s="26">
        <f t="shared" si="6"/>
        <v>-16704159</v>
      </c>
      <c r="I49" s="24">
        <f t="shared" si="6"/>
        <v>0</v>
      </c>
      <c r="J49" s="6">
        <f t="shared" si="6"/>
        <v>281694760</v>
      </c>
      <c r="K49" s="25">
        <f t="shared" si="6"/>
        <v>261976128</v>
      </c>
    </row>
    <row r="50" spans="1:11" ht="12.75">
      <c r="A50" s="33" t="s">
        <v>52</v>
      </c>
      <c r="B50" s="7">
        <f>+B48-B49</f>
        <v>326352111.7839867</v>
      </c>
      <c r="C50" s="7">
        <f aca="true" t="shared" si="7" ref="C50:K50">+C48-C49</f>
        <v>113982979.86651462</v>
      </c>
      <c r="D50" s="69">
        <f t="shared" si="7"/>
        <v>-36581485</v>
      </c>
      <c r="E50" s="70">
        <f t="shared" si="7"/>
        <v>-125248080</v>
      </c>
      <c r="F50" s="7">
        <f t="shared" si="7"/>
        <v>-125248080</v>
      </c>
      <c r="G50" s="71">
        <f t="shared" si="7"/>
        <v>-125248080</v>
      </c>
      <c r="H50" s="72">
        <f t="shared" si="7"/>
        <v>-107783258</v>
      </c>
      <c r="I50" s="70">
        <f t="shared" si="7"/>
        <v>66949110</v>
      </c>
      <c r="J50" s="7">
        <f t="shared" si="7"/>
        <v>-160572174</v>
      </c>
      <c r="K50" s="71">
        <f t="shared" si="7"/>
        <v>-60101700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2074650451</v>
      </c>
      <c r="C53" s="6">
        <v>2074650452</v>
      </c>
      <c r="D53" s="23">
        <v>-1551309362</v>
      </c>
      <c r="E53" s="24">
        <v>6255339121</v>
      </c>
      <c r="F53" s="6">
        <v>6340728070</v>
      </c>
      <c r="G53" s="25">
        <v>6340728070</v>
      </c>
      <c r="H53" s="26">
        <v>481875268</v>
      </c>
      <c r="I53" s="24">
        <v>554098079</v>
      </c>
      <c r="J53" s="6">
        <v>7141334641</v>
      </c>
      <c r="K53" s="25">
        <v>7643047855</v>
      </c>
    </row>
    <row r="54" spans="1:11" ht="12.75">
      <c r="A54" s="22" t="s">
        <v>55</v>
      </c>
      <c r="B54" s="6">
        <v>83868073</v>
      </c>
      <c r="C54" s="6">
        <v>341542966</v>
      </c>
      <c r="D54" s="23">
        <v>0</v>
      </c>
      <c r="E54" s="24">
        <v>98709204</v>
      </c>
      <c r="F54" s="6">
        <v>73851834</v>
      </c>
      <c r="G54" s="25">
        <v>73851834</v>
      </c>
      <c r="H54" s="26">
        <v>59228983</v>
      </c>
      <c r="I54" s="24">
        <v>78893112</v>
      </c>
      <c r="J54" s="6">
        <v>82619285</v>
      </c>
      <c r="K54" s="25">
        <v>87078193</v>
      </c>
    </row>
    <row r="55" spans="1:11" ht="12.75">
      <c r="A55" s="22" t="s">
        <v>56</v>
      </c>
      <c r="B55" s="6">
        <v>16014600</v>
      </c>
      <c r="C55" s="6">
        <v>11858943</v>
      </c>
      <c r="D55" s="23">
        <v>3632813</v>
      </c>
      <c r="E55" s="24">
        <v>0</v>
      </c>
      <c r="F55" s="6">
        <v>0</v>
      </c>
      <c r="G55" s="25">
        <v>0</v>
      </c>
      <c r="H55" s="26">
        <v>13959090</v>
      </c>
      <c r="I55" s="24">
        <v>6000000</v>
      </c>
      <c r="J55" s="6">
        <v>2500000</v>
      </c>
      <c r="K55" s="25">
        <v>5000000</v>
      </c>
    </row>
    <row r="56" spans="1:11" ht="12.75">
      <c r="A56" s="22" t="s">
        <v>57</v>
      </c>
      <c r="B56" s="6">
        <v>148906183</v>
      </c>
      <c r="C56" s="6">
        <v>222789403</v>
      </c>
      <c r="D56" s="23">
        <v>85561826</v>
      </c>
      <c r="E56" s="24">
        <v>46570522</v>
      </c>
      <c r="F56" s="6">
        <v>79378591</v>
      </c>
      <c r="G56" s="25">
        <v>79378591</v>
      </c>
      <c r="H56" s="26">
        <v>81698920</v>
      </c>
      <c r="I56" s="24">
        <v>70264629</v>
      </c>
      <c r="J56" s="6">
        <v>74182709</v>
      </c>
      <c r="K56" s="25">
        <v>78187559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8421390</v>
      </c>
      <c r="E59" s="24">
        <v>-1999755</v>
      </c>
      <c r="F59" s="6">
        <v>-1999755</v>
      </c>
      <c r="G59" s="25">
        <v>-1999755</v>
      </c>
      <c r="H59" s="26">
        <v>-1999755</v>
      </c>
      <c r="I59" s="24">
        <v>4624215</v>
      </c>
      <c r="J59" s="6">
        <v>4873922</v>
      </c>
      <c r="K59" s="25">
        <v>5137114</v>
      </c>
    </row>
    <row r="60" spans="1:11" ht="12.75">
      <c r="A60" s="90" t="s">
        <v>60</v>
      </c>
      <c r="B60" s="6">
        <v>1800000</v>
      </c>
      <c r="C60" s="6">
        <v>0</v>
      </c>
      <c r="D60" s="23">
        <v>19242554</v>
      </c>
      <c r="E60" s="24">
        <v>2114745</v>
      </c>
      <c r="F60" s="6">
        <v>2114745</v>
      </c>
      <c r="G60" s="25">
        <v>2114745</v>
      </c>
      <c r="H60" s="26">
        <v>2114745</v>
      </c>
      <c r="I60" s="24">
        <v>2220482</v>
      </c>
      <c r="J60" s="6">
        <v>2340388</v>
      </c>
      <c r="K60" s="25">
        <v>2466769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0.7823863303436577</v>
      </c>
      <c r="C70" s="5">
        <f aca="true" t="shared" si="8" ref="C70:K70">IF(ISERROR(C71/C72),0,(C71/C72))</f>
        <v>0.8810779000468333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289506841</v>
      </c>
      <c r="C71" s="2">
        <f aca="true" t="shared" si="9" ref="C71:K71">+C83</f>
        <v>345058242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370030546</v>
      </c>
      <c r="C72" s="2">
        <f aca="true" t="shared" si="10" ref="C72:K72">+C77</f>
        <v>391631934</v>
      </c>
      <c r="D72" s="2">
        <f t="shared" si="10"/>
        <v>426283156</v>
      </c>
      <c r="E72" s="2">
        <f t="shared" si="10"/>
        <v>484899554</v>
      </c>
      <c r="F72" s="2">
        <f t="shared" si="10"/>
        <v>484899554</v>
      </c>
      <c r="G72" s="2">
        <f t="shared" si="10"/>
        <v>484899554</v>
      </c>
      <c r="H72" s="2">
        <f t="shared" si="10"/>
        <v>450114202</v>
      </c>
      <c r="I72" s="2">
        <f t="shared" si="10"/>
        <v>513192396</v>
      </c>
      <c r="J72" s="2">
        <f t="shared" si="10"/>
        <v>540814751</v>
      </c>
      <c r="K72" s="2">
        <f t="shared" si="10"/>
        <v>569924206</v>
      </c>
    </row>
    <row r="73" spans="1:11" ht="12.75" hidden="1">
      <c r="A73" s="2" t="s">
        <v>110</v>
      </c>
      <c r="B73" s="2">
        <f>+B74</f>
        <v>-55629718.49999997</v>
      </c>
      <c r="C73" s="2">
        <f aca="true" t="shared" si="11" ref="C73:K73">+(C78+C80+C81+C82)-(B78+B80+B81+B82)</f>
        <v>89361931</v>
      </c>
      <c r="D73" s="2">
        <f t="shared" si="11"/>
        <v>-246497400</v>
      </c>
      <c r="E73" s="2">
        <f t="shared" si="11"/>
        <v>287593166</v>
      </c>
      <c r="F73" s="2">
        <f>+(F78+F80+F81+F82)-(D78+D80+D81+D82)</f>
        <v>287593166</v>
      </c>
      <c r="G73" s="2">
        <f>+(G78+G80+G81+G82)-(D78+D80+D81+D82)</f>
        <v>287593166</v>
      </c>
      <c r="H73" s="2">
        <f>+(H78+H80+H81+H82)-(D78+D80+D81+D82)</f>
        <v>-356818309</v>
      </c>
      <c r="I73" s="2">
        <f>+(I78+I80+I81+I82)-(E78+E80+E81+E82)</f>
        <v>1075003805</v>
      </c>
      <c r="J73" s="2">
        <f t="shared" si="11"/>
        <v>-980223197</v>
      </c>
      <c r="K73" s="2">
        <f t="shared" si="11"/>
        <v>-16553238</v>
      </c>
    </row>
    <row r="74" spans="1:11" ht="12.75" hidden="1">
      <c r="A74" s="2" t="s">
        <v>111</v>
      </c>
      <c r="B74" s="2">
        <f>+TREND(C74:E74)</f>
        <v>-55629718.49999997</v>
      </c>
      <c r="C74" s="2">
        <f>+C73</f>
        <v>89361931</v>
      </c>
      <c r="D74" s="2">
        <f aca="true" t="shared" si="12" ref="D74:K74">+D73</f>
        <v>-246497400</v>
      </c>
      <c r="E74" s="2">
        <f t="shared" si="12"/>
        <v>287593166</v>
      </c>
      <c r="F74" s="2">
        <f t="shared" si="12"/>
        <v>287593166</v>
      </c>
      <c r="G74" s="2">
        <f t="shared" si="12"/>
        <v>287593166</v>
      </c>
      <c r="H74" s="2">
        <f t="shared" si="12"/>
        <v>-356818309</v>
      </c>
      <c r="I74" s="2">
        <f t="shared" si="12"/>
        <v>1075003805</v>
      </c>
      <c r="J74" s="2">
        <f t="shared" si="12"/>
        <v>-980223197</v>
      </c>
      <c r="K74" s="2">
        <f t="shared" si="12"/>
        <v>-16553238</v>
      </c>
    </row>
    <row r="75" spans="1:11" ht="12.75" hidden="1">
      <c r="A75" s="2" t="s">
        <v>112</v>
      </c>
      <c r="B75" s="2">
        <f>+B84-(((B80+B81+B78)*B70)-B79)</f>
        <v>199090532.21601334</v>
      </c>
      <c r="C75" s="2">
        <f aca="true" t="shared" si="13" ref="C75:K75">+C84-(((C80+C81+C78)*C70)-C79)</f>
        <v>103442686.13348538</v>
      </c>
      <c r="D75" s="2">
        <f t="shared" si="13"/>
        <v>-28865351</v>
      </c>
      <c r="E75" s="2">
        <f t="shared" si="13"/>
        <v>342673746</v>
      </c>
      <c r="F75" s="2">
        <f t="shared" si="13"/>
        <v>342673746</v>
      </c>
      <c r="G75" s="2">
        <f t="shared" si="13"/>
        <v>342673746</v>
      </c>
      <c r="H75" s="2">
        <f t="shared" si="13"/>
        <v>-16704159</v>
      </c>
      <c r="I75" s="2">
        <f t="shared" si="13"/>
        <v>0</v>
      </c>
      <c r="J75" s="2">
        <f t="shared" si="13"/>
        <v>281694760</v>
      </c>
      <c r="K75" s="2">
        <f t="shared" si="13"/>
        <v>261976128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370030546</v>
      </c>
      <c r="C77" s="3">
        <v>391631934</v>
      </c>
      <c r="D77" s="3">
        <v>426283156</v>
      </c>
      <c r="E77" s="3">
        <v>484899554</v>
      </c>
      <c r="F77" s="3">
        <v>484899554</v>
      </c>
      <c r="G77" s="3">
        <v>484899554</v>
      </c>
      <c r="H77" s="3">
        <v>450114202</v>
      </c>
      <c r="I77" s="3">
        <v>513192396</v>
      </c>
      <c r="J77" s="3">
        <v>540814751</v>
      </c>
      <c r="K77" s="3">
        <v>569924206</v>
      </c>
    </row>
    <row r="78" spans="1:11" ht="13.5" hidden="1">
      <c r="A78" s="1" t="s">
        <v>67</v>
      </c>
      <c r="B78" s="3">
        <v>219962</v>
      </c>
      <c r="C78" s="3">
        <v>1082056</v>
      </c>
      <c r="D78" s="3">
        <v>15698138</v>
      </c>
      <c r="E78" s="3">
        <v>42177823</v>
      </c>
      <c r="F78" s="3">
        <v>42177823</v>
      </c>
      <c r="G78" s="3">
        <v>42177823</v>
      </c>
      <c r="H78" s="3">
        <v>-12192818</v>
      </c>
      <c r="I78" s="3">
        <v>45498000</v>
      </c>
      <c r="J78" s="3">
        <v>46944971</v>
      </c>
      <c r="K78" s="3">
        <v>49386109</v>
      </c>
    </row>
    <row r="79" spans="1:11" ht="13.5" hidden="1">
      <c r="A79" s="1" t="s">
        <v>68</v>
      </c>
      <c r="B79" s="3">
        <v>344620842</v>
      </c>
      <c r="C79" s="3">
        <v>342673747</v>
      </c>
      <c r="D79" s="3">
        <v>-28865351</v>
      </c>
      <c r="E79" s="3">
        <v>342673746</v>
      </c>
      <c r="F79" s="3">
        <v>342673746</v>
      </c>
      <c r="G79" s="3">
        <v>342673746</v>
      </c>
      <c r="H79" s="3">
        <v>-16704159</v>
      </c>
      <c r="I79" s="3">
        <v>0</v>
      </c>
      <c r="J79" s="3">
        <v>281694760</v>
      </c>
      <c r="K79" s="3">
        <v>261976128</v>
      </c>
    </row>
    <row r="80" spans="1:11" ht="13.5" hidden="1">
      <c r="A80" s="1" t="s">
        <v>69</v>
      </c>
      <c r="B80" s="3">
        <v>142909104</v>
      </c>
      <c r="C80" s="3">
        <v>105885182</v>
      </c>
      <c r="D80" s="3">
        <v>13367120</v>
      </c>
      <c r="E80" s="3">
        <v>105885181</v>
      </c>
      <c r="F80" s="3">
        <v>105885181</v>
      </c>
      <c r="G80" s="3">
        <v>105885181</v>
      </c>
      <c r="H80" s="3">
        <v>662975</v>
      </c>
      <c r="I80" s="3">
        <v>1191794362</v>
      </c>
      <c r="J80" s="3">
        <v>225772393</v>
      </c>
      <c r="K80" s="3">
        <v>241986463</v>
      </c>
    </row>
    <row r="81" spans="1:11" ht="13.5" hidden="1">
      <c r="A81" s="1" t="s">
        <v>70</v>
      </c>
      <c r="B81" s="3">
        <v>42879181</v>
      </c>
      <c r="C81" s="3">
        <v>164553658</v>
      </c>
      <c r="D81" s="3">
        <v>-3692271</v>
      </c>
      <c r="E81" s="3">
        <v>164553658</v>
      </c>
      <c r="F81" s="3">
        <v>164553658</v>
      </c>
      <c r="G81" s="3">
        <v>164553658</v>
      </c>
      <c r="H81" s="3">
        <v>-302152833</v>
      </c>
      <c r="I81" s="3">
        <v>150963493</v>
      </c>
      <c r="J81" s="3">
        <v>135867143</v>
      </c>
      <c r="K81" s="3">
        <v>101900356</v>
      </c>
    </row>
    <row r="82" spans="1:11" ht="13.5" hidden="1">
      <c r="A82" s="1" t="s">
        <v>71</v>
      </c>
      <c r="B82" s="3">
        <v>2304594</v>
      </c>
      <c r="C82" s="3">
        <v>6153876</v>
      </c>
      <c r="D82" s="3">
        <v>5804385</v>
      </c>
      <c r="E82" s="3">
        <v>6153876</v>
      </c>
      <c r="F82" s="3">
        <v>6153876</v>
      </c>
      <c r="G82" s="3">
        <v>6153876</v>
      </c>
      <c r="H82" s="3">
        <v>-11958261</v>
      </c>
      <c r="I82" s="3">
        <v>5518488</v>
      </c>
      <c r="J82" s="3">
        <v>4966639</v>
      </c>
      <c r="K82" s="3">
        <v>3724980</v>
      </c>
    </row>
    <row r="83" spans="1:11" ht="13.5" hidden="1">
      <c r="A83" s="1" t="s">
        <v>72</v>
      </c>
      <c r="B83" s="3">
        <v>289506841</v>
      </c>
      <c r="C83" s="3">
        <v>345058242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55978716</v>
      </c>
      <c r="D5" s="23">
        <v>71417174</v>
      </c>
      <c r="E5" s="24">
        <v>103156898</v>
      </c>
      <c r="F5" s="6">
        <v>76746993</v>
      </c>
      <c r="G5" s="25">
        <v>76746993</v>
      </c>
      <c r="H5" s="26">
        <v>73997814</v>
      </c>
      <c r="I5" s="24">
        <v>128575380</v>
      </c>
      <c r="J5" s="6">
        <v>135518460</v>
      </c>
      <c r="K5" s="25">
        <v>142836444</v>
      </c>
    </row>
    <row r="6" spans="1:11" ht="12.75">
      <c r="A6" s="22" t="s">
        <v>19</v>
      </c>
      <c r="B6" s="6">
        <v>0</v>
      </c>
      <c r="C6" s="6">
        <v>193671247</v>
      </c>
      <c r="D6" s="23">
        <v>218585191</v>
      </c>
      <c r="E6" s="24">
        <v>222068803</v>
      </c>
      <c r="F6" s="6">
        <v>227018803</v>
      </c>
      <c r="G6" s="25">
        <v>227018803</v>
      </c>
      <c r="H6" s="26">
        <v>248461986</v>
      </c>
      <c r="I6" s="24">
        <v>262579980</v>
      </c>
      <c r="J6" s="6">
        <v>276759312</v>
      </c>
      <c r="K6" s="25">
        <v>291704304</v>
      </c>
    </row>
    <row r="7" spans="1:11" ht="12.75">
      <c r="A7" s="22" t="s">
        <v>20</v>
      </c>
      <c r="B7" s="6">
        <v>0</v>
      </c>
      <c r="C7" s="6">
        <v>2695989</v>
      </c>
      <c r="D7" s="23">
        <v>18491</v>
      </c>
      <c r="E7" s="24">
        <v>0</v>
      </c>
      <c r="F7" s="6">
        <v>0</v>
      </c>
      <c r="G7" s="25">
        <v>0</v>
      </c>
      <c r="H7" s="26">
        <v>0</v>
      </c>
      <c r="I7" s="24">
        <v>1100004</v>
      </c>
      <c r="J7" s="6">
        <v>1250004</v>
      </c>
      <c r="K7" s="25">
        <v>1350000</v>
      </c>
    </row>
    <row r="8" spans="1:11" ht="12.75">
      <c r="A8" s="22" t="s">
        <v>21</v>
      </c>
      <c r="B8" s="6">
        <v>0</v>
      </c>
      <c r="C8" s="6">
        <v>89412201</v>
      </c>
      <c r="D8" s="23">
        <v>103042645</v>
      </c>
      <c r="E8" s="24">
        <v>107831300</v>
      </c>
      <c r="F8" s="6">
        <v>107026959</v>
      </c>
      <c r="G8" s="25">
        <v>107026959</v>
      </c>
      <c r="H8" s="26">
        <v>175166192</v>
      </c>
      <c r="I8" s="24">
        <v>115922892</v>
      </c>
      <c r="J8" s="6">
        <v>122238192</v>
      </c>
      <c r="K8" s="25">
        <v>131201904</v>
      </c>
    </row>
    <row r="9" spans="1:11" ht="12.75">
      <c r="A9" s="22" t="s">
        <v>22</v>
      </c>
      <c r="B9" s="6">
        <v>0</v>
      </c>
      <c r="C9" s="6">
        <v>32565558</v>
      </c>
      <c r="D9" s="23">
        <v>41896640</v>
      </c>
      <c r="E9" s="24">
        <v>44691285</v>
      </c>
      <c r="F9" s="6">
        <v>49507633</v>
      </c>
      <c r="G9" s="25">
        <v>49507633</v>
      </c>
      <c r="H9" s="26">
        <v>48084638</v>
      </c>
      <c r="I9" s="24">
        <v>55615248</v>
      </c>
      <c r="J9" s="6">
        <v>59427768</v>
      </c>
      <c r="K9" s="25">
        <v>62126172</v>
      </c>
    </row>
    <row r="10" spans="1:11" ht="20.25">
      <c r="A10" s="27" t="s">
        <v>102</v>
      </c>
      <c r="B10" s="28">
        <f>SUM(B5:B9)</f>
        <v>0</v>
      </c>
      <c r="C10" s="29">
        <f aca="true" t="shared" si="0" ref="C10:K10">SUM(C5:C9)</f>
        <v>374323711</v>
      </c>
      <c r="D10" s="30">
        <f t="shared" si="0"/>
        <v>434960141</v>
      </c>
      <c r="E10" s="28">
        <f t="shared" si="0"/>
        <v>477748286</v>
      </c>
      <c r="F10" s="29">
        <f t="shared" si="0"/>
        <v>460300388</v>
      </c>
      <c r="G10" s="31">
        <f t="shared" si="0"/>
        <v>460300388</v>
      </c>
      <c r="H10" s="32">
        <f t="shared" si="0"/>
        <v>545710630</v>
      </c>
      <c r="I10" s="28">
        <f t="shared" si="0"/>
        <v>563793504</v>
      </c>
      <c r="J10" s="29">
        <f t="shared" si="0"/>
        <v>595193736</v>
      </c>
      <c r="K10" s="31">
        <f t="shared" si="0"/>
        <v>629218824</v>
      </c>
    </row>
    <row r="11" spans="1:11" ht="12.75">
      <c r="A11" s="22" t="s">
        <v>23</v>
      </c>
      <c r="B11" s="6">
        <v>0</v>
      </c>
      <c r="C11" s="6">
        <v>159053099</v>
      </c>
      <c r="D11" s="23">
        <v>188292855</v>
      </c>
      <c r="E11" s="24">
        <v>202643588</v>
      </c>
      <c r="F11" s="6">
        <v>197790613</v>
      </c>
      <c r="G11" s="25">
        <v>197790613</v>
      </c>
      <c r="H11" s="26">
        <v>207029004</v>
      </c>
      <c r="I11" s="24">
        <v>202982976</v>
      </c>
      <c r="J11" s="6">
        <v>216481344</v>
      </c>
      <c r="K11" s="25">
        <v>228171360</v>
      </c>
    </row>
    <row r="12" spans="1:11" ht="12.75">
      <c r="A12" s="22" t="s">
        <v>24</v>
      </c>
      <c r="B12" s="6">
        <v>0</v>
      </c>
      <c r="C12" s="6">
        <v>11979527</v>
      </c>
      <c r="D12" s="23">
        <v>9985320</v>
      </c>
      <c r="E12" s="24">
        <v>10099017</v>
      </c>
      <c r="F12" s="6">
        <v>10502958</v>
      </c>
      <c r="G12" s="25">
        <v>10502958</v>
      </c>
      <c r="H12" s="26">
        <v>12153814</v>
      </c>
      <c r="I12" s="24">
        <v>10631508</v>
      </c>
      <c r="J12" s="6">
        <v>11205612</v>
      </c>
      <c r="K12" s="25">
        <v>11878008</v>
      </c>
    </row>
    <row r="13" spans="1:11" ht="12.75">
      <c r="A13" s="22" t="s">
        <v>103</v>
      </c>
      <c r="B13" s="6">
        <v>0</v>
      </c>
      <c r="C13" s="6">
        <v>51400541</v>
      </c>
      <c r="D13" s="23">
        <v>75082336</v>
      </c>
      <c r="E13" s="24">
        <v>60936998</v>
      </c>
      <c r="F13" s="6">
        <v>60936998</v>
      </c>
      <c r="G13" s="25">
        <v>60936998</v>
      </c>
      <c r="H13" s="26">
        <v>67308061</v>
      </c>
      <c r="I13" s="24">
        <v>74680008</v>
      </c>
      <c r="J13" s="6">
        <v>79160820</v>
      </c>
      <c r="K13" s="25">
        <v>83118852</v>
      </c>
    </row>
    <row r="14" spans="1:11" ht="12.75">
      <c r="A14" s="22" t="s">
        <v>25</v>
      </c>
      <c r="B14" s="6">
        <v>0</v>
      </c>
      <c r="C14" s="6">
        <v>5373153</v>
      </c>
      <c r="D14" s="23">
        <v>1212771</v>
      </c>
      <c r="E14" s="24">
        <v>5726546</v>
      </c>
      <c r="F14" s="6">
        <v>5726546</v>
      </c>
      <c r="G14" s="25">
        <v>5726546</v>
      </c>
      <c r="H14" s="26">
        <v>48774129</v>
      </c>
      <c r="I14" s="24">
        <v>6500448</v>
      </c>
      <c r="J14" s="6">
        <v>6888348</v>
      </c>
      <c r="K14" s="25">
        <v>7234764</v>
      </c>
    </row>
    <row r="15" spans="1:11" ht="12.75">
      <c r="A15" s="22" t="s">
        <v>26</v>
      </c>
      <c r="B15" s="6">
        <v>0</v>
      </c>
      <c r="C15" s="6">
        <v>163317624</v>
      </c>
      <c r="D15" s="23">
        <v>217718994</v>
      </c>
      <c r="E15" s="24">
        <v>198990665</v>
      </c>
      <c r="F15" s="6">
        <v>199637665</v>
      </c>
      <c r="G15" s="25">
        <v>199637665</v>
      </c>
      <c r="H15" s="26">
        <v>192128100</v>
      </c>
      <c r="I15" s="24">
        <v>242167320</v>
      </c>
      <c r="J15" s="6">
        <v>256697832</v>
      </c>
      <c r="K15" s="25">
        <v>269532396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1029576</v>
      </c>
      <c r="J16" s="6">
        <v>1085172</v>
      </c>
      <c r="K16" s="25">
        <v>1143768</v>
      </c>
    </row>
    <row r="17" spans="1:11" ht="12.75">
      <c r="A17" s="22" t="s">
        <v>27</v>
      </c>
      <c r="B17" s="6">
        <v>0</v>
      </c>
      <c r="C17" s="6">
        <v>88198094</v>
      </c>
      <c r="D17" s="23">
        <v>268790236</v>
      </c>
      <c r="E17" s="24">
        <v>155633591</v>
      </c>
      <c r="F17" s="6">
        <v>156279853</v>
      </c>
      <c r="G17" s="25">
        <v>156279853</v>
      </c>
      <c r="H17" s="26">
        <v>208917662</v>
      </c>
      <c r="I17" s="24">
        <v>166666488</v>
      </c>
      <c r="J17" s="6">
        <v>175947984</v>
      </c>
      <c r="K17" s="25">
        <v>184192776</v>
      </c>
    </row>
    <row r="18" spans="1:11" ht="12.75">
      <c r="A18" s="33" t="s">
        <v>28</v>
      </c>
      <c r="B18" s="34">
        <f>SUM(B11:B17)</f>
        <v>0</v>
      </c>
      <c r="C18" s="35">
        <f aca="true" t="shared" si="1" ref="C18:K18">SUM(C11:C17)</f>
        <v>479322038</v>
      </c>
      <c r="D18" s="36">
        <f t="shared" si="1"/>
        <v>761082512</v>
      </c>
      <c r="E18" s="34">
        <f t="shared" si="1"/>
        <v>634030405</v>
      </c>
      <c r="F18" s="35">
        <f t="shared" si="1"/>
        <v>630874633</v>
      </c>
      <c r="G18" s="37">
        <f t="shared" si="1"/>
        <v>630874633</v>
      </c>
      <c r="H18" s="38">
        <f t="shared" si="1"/>
        <v>736310770</v>
      </c>
      <c r="I18" s="34">
        <f t="shared" si="1"/>
        <v>704658324</v>
      </c>
      <c r="J18" s="35">
        <f t="shared" si="1"/>
        <v>747467112</v>
      </c>
      <c r="K18" s="37">
        <f t="shared" si="1"/>
        <v>785271924</v>
      </c>
    </row>
    <row r="19" spans="1:11" ht="12.75">
      <c r="A19" s="33" t="s">
        <v>29</v>
      </c>
      <c r="B19" s="39">
        <f>+B10-B18</f>
        <v>0</v>
      </c>
      <c r="C19" s="40">
        <f aca="true" t="shared" si="2" ref="C19:K19">+C10-C18</f>
        <v>-104998327</v>
      </c>
      <c r="D19" s="41">
        <f t="shared" si="2"/>
        <v>-326122371</v>
      </c>
      <c r="E19" s="39">
        <f t="shared" si="2"/>
        <v>-156282119</v>
      </c>
      <c r="F19" s="40">
        <f t="shared" si="2"/>
        <v>-170574245</v>
      </c>
      <c r="G19" s="42">
        <f t="shared" si="2"/>
        <v>-170574245</v>
      </c>
      <c r="H19" s="43">
        <f t="shared" si="2"/>
        <v>-190600140</v>
      </c>
      <c r="I19" s="39">
        <f t="shared" si="2"/>
        <v>-140864820</v>
      </c>
      <c r="J19" s="40">
        <f t="shared" si="2"/>
        <v>-152273376</v>
      </c>
      <c r="K19" s="42">
        <f t="shared" si="2"/>
        <v>-156053100</v>
      </c>
    </row>
    <row r="20" spans="1:11" ht="20.25">
      <c r="A20" s="44" t="s">
        <v>30</v>
      </c>
      <c r="B20" s="45">
        <v>0</v>
      </c>
      <c r="C20" s="46">
        <v>84289153</v>
      </c>
      <c r="D20" s="47">
        <v>65004976</v>
      </c>
      <c r="E20" s="45">
        <v>95934700</v>
      </c>
      <c r="F20" s="46">
        <v>71739041</v>
      </c>
      <c r="G20" s="48">
        <v>71739041</v>
      </c>
      <c r="H20" s="49">
        <v>58043202</v>
      </c>
      <c r="I20" s="45">
        <v>59629992</v>
      </c>
      <c r="J20" s="46">
        <v>73554996</v>
      </c>
      <c r="K20" s="48">
        <v>76323000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0</v>
      </c>
      <c r="C22" s="57">
        <f aca="true" t="shared" si="3" ref="C22:K22">SUM(C19:C21)</f>
        <v>-20709174</v>
      </c>
      <c r="D22" s="58">
        <f t="shared" si="3"/>
        <v>-261117395</v>
      </c>
      <c r="E22" s="56">
        <f t="shared" si="3"/>
        <v>-60347419</v>
      </c>
      <c r="F22" s="57">
        <f t="shared" si="3"/>
        <v>-98835204</v>
      </c>
      <c r="G22" s="59">
        <f t="shared" si="3"/>
        <v>-98835204</v>
      </c>
      <c r="H22" s="60">
        <f t="shared" si="3"/>
        <v>-132556938</v>
      </c>
      <c r="I22" s="56">
        <f t="shared" si="3"/>
        <v>-81234828</v>
      </c>
      <c r="J22" s="57">
        <f t="shared" si="3"/>
        <v>-78718380</v>
      </c>
      <c r="K22" s="59">
        <f t="shared" si="3"/>
        <v>-79730100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0</v>
      </c>
      <c r="C24" s="40">
        <f aca="true" t="shared" si="4" ref="C24:K24">SUM(C22:C23)</f>
        <v>-20709174</v>
      </c>
      <c r="D24" s="41">
        <f t="shared" si="4"/>
        <v>-261117395</v>
      </c>
      <c r="E24" s="39">
        <f t="shared" si="4"/>
        <v>-60347419</v>
      </c>
      <c r="F24" s="40">
        <f t="shared" si="4"/>
        <v>-98835204</v>
      </c>
      <c r="G24" s="42">
        <f t="shared" si="4"/>
        <v>-98835204</v>
      </c>
      <c r="H24" s="43">
        <f t="shared" si="4"/>
        <v>-132556938</v>
      </c>
      <c r="I24" s="39">
        <f t="shared" si="4"/>
        <v>-81234828</v>
      </c>
      <c r="J24" s="40">
        <f t="shared" si="4"/>
        <v>-78718380</v>
      </c>
      <c r="K24" s="42">
        <f t="shared" si="4"/>
        <v>-79730100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0</v>
      </c>
      <c r="C27" s="7">
        <v>87189812</v>
      </c>
      <c r="D27" s="69">
        <v>77700856</v>
      </c>
      <c r="E27" s="70">
        <v>160512941</v>
      </c>
      <c r="F27" s="7">
        <v>106532247</v>
      </c>
      <c r="G27" s="71">
        <v>106532247</v>
      </c>
      <c r="H27" s="72">
        <v>528028519</v>
      </c>
      <c r="I27" s="70">
        <v>59630088</v>
      </c>
      <c r="J27" s="7">
        <v>73554816</v>
      </c>
      <c r="K27" s="71">
        <v>76323096</v>
      </c>
    </row>
    <row r="28" spans="1:11" ht="12.75">
      <c r="A28" s="73" t="s">
        <v>34</v>
      </c>
      <c r="B28" s="6">
        <v>0</v>
      </c>
      <c r="C28" s="6">
        <v>87189812</v>
      </c>
      <c r="D28" s="23">
        <v>22884936</v>
      </c>
      <c r="E28" s="24">
        <v>145546589</v>
      </c>
      <c r="F28" s="6">
        <v>66739041</v>
      </c>
      <c r="G28" s="25">
        <v>66739041</v>
      </c>
      <c r="H28" s="26">
        <v>434053703</v>
      </c>
      <c r="I28" s="24">
        <v>59630088</v>
      </c>
      <c r="J28" s="6">
        <v>73554816</v>
      </c>
      <c r="K28" s="25">
        <v>76323096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39793206</v>
      </c>
      <c r="G31" s="25">
        <v>39793206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0</v>
      </c>
      <c r="C32" s="7">
        <f aca="true" t="shared" si="5" ref="C32:K32">SUM(C28:C31)</f>
        <v>87189812</v>
      </c>
      <c r="D32" s="69">
        <f t="shared" si="5"/>
        <v>22884936</v>
      </c>
      <c r="E32" s="70">
        <f t="shared" si="5"/>
        <v>145546589</v>
      </c>
      <c r="F32" s="7">
        <f t="shared" si="5"/>
        <v>106532247</v>
      </c>
      <c r="G32" s="71">
        <f t="shared" si="5"/>
        <v>106532247</v>
      </c>
      <c r="H32" s="72">
        <f t="shared" si="5"/>
        <v>434053703</v>
      </c>
      <c r="I32" s="70">
        <f t="shared" si="5"/>
        <v>59630088</v>
      </c>
      <c r="J32" s="7">
        <f t="shared" si="5"/>
        <v>73554816</v>
      </c>
      <c r="K32" s="71">
        <f t="shared" si="5"/>
        <v>76323096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0</v>
      </c>
      <c r="C35" s="6">
        <v>253277392</v>
      </c>
      <c r="D35" s="23">
        <v>136963425</v>
      </c>
      <c r="E35" s="24">
        <v>-159923364</v>
      </c>
      <c r="F35" s="6">
        <v>-168799382</v>
      </c>
      <c r="G35" s="25">
        <v>-168799382</v>
      </c>
      <c r="H35" s="26">
        <v>209496894</v>
      </c>
      <c r="I35" s="24">
        <v>-140864916</v>
      </c>
      <c r="J35" s="6">
        <v>-152273196</v>
      </c>
      <c r="K35" s="25">
        <v>-156053196</v>
      </c>
    </row>
    <row r="36" spans="1:11" ht="12.75">
      <c r="A36" s="22" t="s">
        <v>40</v>
      </c>
      <c r="B36" s="6">
        <v>0</v>
      </c>
      <c r="C36" s="6">
        <v>1365367901</v>
      </c>
      <c r="D36" s="23">
        <v>1374402991</v>
      </c>
      <c r="E36" s="24">
        <v>99575942</v>
      </c>
      <c r="F36" s="6">
        <v>69964167</v>
      </c>
      <c r="G36" s="25">
        <v>69964167</v>
      </c>
      <c r="H36" s="26">
        <v>1376820586</v>
      </c>
      <c r="I36" s="24">
        <v>59630088</v>
      </c>
      <c r="J36" s="6">
        <v>73554816</v>
      </c>
      <c r="K36" s="25">
        <v>76323096</v>
      </c>
    </row>
    <row r="37" spans="1:11" ht="12.75">
      <c r="A37" s="22" t="s">
        <v>41</v>
      </c>
      <c r="B37" s="6">
        <v>0</v>
      </c>
      <c r="C37" s="6">
        <v>391812766</v>
      </c>
      <c r="D37" s="23">
        <v>559499032</v>
      </c>
      <c r="E37" s="24">
        <v>0</v>
      </c>
      <c r="F37" s="6">
        <v>0</v>
      </c>
      <c r="G37" s="25">
        <v>0</v>
      </c>
      <c r="H37" s="26">
        <v>781834437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0</v>
      </c>
      <c r="C38" s="6">
        <v>109168394</v>
      </c>
      <c r="D38" s="23">
        <v>113206311</v>
      </c>
      <c r="E38" s="24">
        <v>0</v>
      </c>
      <c r="F38" s="6">
        <v>0</v>
      </c>
      <c r="G38" s="25">
        <v>0</v>
      </c>
      <c r="H38" s="26">
        <v>139890237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0</v>
      </c>
      <c r="C39" s="6">
        <v>1117664133</v>
      </c>
      <c r="D39" s="23">
        <v>1099778473</v>
      </c>
      <c r="E39" s="24">
        <v>0</v>
      </c>
      <c r="F39" s="6">
        <v>0</v>
      </c>
      <c r="G39" s="25">
        <v>0</v>
      </c>
      <c r="H39" s="26">
        <v>797149725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0</v>
      </c>
      <c r="C42" s="6">
        <v>-83582790</v>
      </c>
      <c r="D42" s="23">
        <v>-118018217</v>
      </c>
      <c r="E42" s="24">
        <v>-335959478</v>
      </c>
      <c r="F42" s="6">
        <v>-97979861</v>
      </c>
      <c r="G42" s="25">
        <v>-97979861</v>
      </c>
      <c r="H42" s="26">
        <v>-67967037</v>
      </c>
      <c r="I42" s="24">
        <v>-92212368</v>
      </c>
      <c r="J42" s="6">
        <v>-88634304</v>
      </c>
      <c r="K42" s="25">
        <v>-89133672</v>
      </c>
    </row>
    <row r="43" spans="1:11" ht="12.75">
      <c r="A43" s="22" t="s">
        <v>46</v>
      </c>
      <c r="B43" s="6">
        <v>0</v>
      </c>
      <c r="C43" s="6">
        <v>-96023327</v>
      </c>
      <c r="D43" s="23">
        <v>-52256745</v>
      </c>
      <c r="E43" s="24">
        <v>-160384526</v>
      </c>
      <c r="F43" s="6">
        <v>-106532247</v>
      </c>
      <c r="G43" s="25">
        <v>-106532247</v>
      </c>
      <c r="H43" s="26">
        <v>-57698347</v>
      </c>
      <c r="I43" s="24">
        <v>-59630088</v>
      </c>
      <c r="J43" s="6">
        <v>-73554816</v>
      </c>
      <c r="K43" s="25">
        <v>-76323096</v>
      </c>
    </row>
    <row r="44" spans="1:11" ht="12.75">
      <c r="A44" s="22" t="s">
        <v>47</v>
      </c>
      <c r="B44" s="6">
        <v>0</v>
      </c>
      <c r="C44" s="6">
        <v>-2409764</v>
      </c>
      <c r="D44" s="23">
        <v>6562826</v>
      </c>
      <c r="E44" s="24">
        <v>-7331770</v>
      </c>
      <c r="F44" s="6">
        <v>0</v>
      </c>
      <c r="G44" s="25">
        <v>0</v>
      </c>
      <c r="H44" s="26">
        <v>-3923314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0</v>
      </c>
      <c r="C45" s="7">
        <v>-143493264</v>
      </c>
      <c r="D45" s="69">
        <v>-306314108</v>
      </c>
      <c r="E45" s="70">
        <v>-503675774</v>
      </c>
      <c r="F45" s="7">
        <v>-204512108</v>
      </c>
      <c r="G45" s="71">
        <v>-204512108</v>
      </c>
      <c r="H45" s="72">
        <v>-215478933</v>
      </c>
      <c r="I45" s="70">
        <v>-151842456</v>
      </c>
      <c r="J45" s="7">
        <v>-162189120</v>
      </c>
      <c r="K45" s="71">
        <v>-165456768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0</v>
      </c>
      <c r="C48" s="6">
        <v>-142464847</v>
      </c>
      <c r="D48" s="23">
        <v>-105374428</v>
      </c>
      <c r="E48" s="24">
        <v>-485149067</v>
      </c>
      <c r="F48" s="6">
        <v>-148983184</v>
      </c>
      <c r="G48" s="25">
        <v>-148983184</v>
      </c>
      <c r="H48" s="26">
        <v>-97184266</v>
      </c>
      <c r="I48" s="24">
        <v>116842644</v>
      </c>
      <c r="J48" s="6">
        <v>119735028</v>
      </c>
      <c r="K48" s="25">
        <v>131174616</v>
      </c>
    </row>
    <row r="49" spans="1:11" ht="12.75">
      <c r="A49" s="22" t="s">
        <v>51</v>
      </c>
      <c r="B49" s="6">
        <f>+B75</f>
        <v>0</v>
      </c>
      <c r="C49" s="6">
        <f aca="true" t="shared" si="6" ref="C49:K49">+C75</f>
        <v>47731894.90163171</v>
      </c>
      <c r="D49" s="23">
        <f t="shared" si="6"/>
        <v>357063402.01235354</v>
      </c>
      <c r="E49" s="24">
        <f t="shared" si="6"/>
        <v>-7153058.309026839</v>
      </c>
      <c r="F49" s="6">
        <f t="shared" si="6"/>
        <v>20365032.72577501</v>
      </c>
      <c r="G49" s="25">
        <f t="shared" si="6"/>
        <v>20365032.72577501</v>
      </c>
      <c r="H49" s="26">
        <f t="shared" si="6"/>
        <v>401398438.8296789</v>
      </c>
      <c r="I49" s="24">
        <f t="shared" si="6"/>
        <v>199641209.38913998</v>
      </c>
      <c r="J49" s="6">
        <f t="shared" si="6"/>
        <v>207137796.20291817</v>
      </c>
      <c r="K49" s="25">
        <f t="shared" si="6"/>
        <v>220463058.16583863</v>
      </c>
    </row>
    <row r="50" spans="1:11" ht="12.75">
      <c r="A50" s="33" t="s">
        <v>52</v>
      </c>
      <c r="B50" s="7">
        <f>+B48-B49</f>
        <v>0</v>
      </c>
      <c r="C50" s="7">
        <f aca="true" t="shared" si="7" ref="C50:K50">+C48-C49</f>
        <v>-190196741.9016317</v>
      </c>
      <c r="D50" s="69">
        <f t="shared" si="7"/>
        <v>-462437830.01235354</v>
      </c>
      <c r="E50" s="70">
        <f t="shared" si="7"/>
        <v>-477996008.69097316</v>
      </c>
      <c r="F50" s="7">
        <f t="shared" si="7"/>
        <v>-169348216.725775</v>
      </c>
      <c r="G50" s="71">
        <f t="shared" si="7"/>
        <v>-169348216.725775</v>
      </c>
      <c r="H50" s="72">
        <f t="shared" si="7"/>
        <v>-498582704.8296789</v>
      </c>
      <c r="I50" s="70">
        <f t="shared" si="7"/>
        <v>-82798565.38913998</v>
      </c>
      <c r="J50" s="7">
        <f t="shared" si="7"/>
        <v>-87402768.20291817</v>
      </c>
      <c r="K50" s="71">
        <f t="shared" si="7"/>
        <v>-89288442.16583863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0</v>
      </c>
      <c r="C53" s="6">
        <v>1345184780</v>
      </c>
      <c r="D53" s="23">
        <v>1288764367</v>
      </c>
      <c r="E53" s="24">
        <v>99575942</v>
      </c>
      <c r="F53" s="6">
        <v>69964167</v>
      </c>
      <c r="G53" s="25">
        <v>69964167</v>
      </c>
      <c r="H53" s="26">
        <v>1254921087</v>
      </c>
      <c r="I53" s="24">
        <v>59630088</v>
      </c>
      <c r="J53" s="6">
        <v>73554816</v>
      </c>
      <c r="K53" s="25">
        <v>76323096</v>
      </c>
    </row>
    <row r="54" spans="1:11" ht="12.75">
      <c r="A54" s="22" t="s">
        <v>55</v>
      </c>
      <c r="B54" s="6">
        <v>0</v>
      </c>
      <c r="C54" s="6">
        <v>51400541</v>
      </c>
      <c r="D54" s="23">
        <v>0</v>
      </c>
      <c r="E54" s="24">
        <v>60936998</v>
      </c>
      <c r="F54" s="6">
        <v>60936998</v>
      </c>
      <c r="G54" s="25">
        <v>60936998</v>
      </c>
      <c r="H54" s="26">
        <v>64554082</v>
      </c>
      <c r="I54" s="24">
        <v>74680008</v>
      </c>
      <c r="J54" s="6">
        <v>79160820</v>
      </c>
      <c r="K54" s="25">
        <v>83118852</v>
      </c>
    </row>
    <row r="55" spans="1:11" ht="12.75">
      <c r="A55" s="22" t="s">
        <v>56</v>
      </c>
      <c r="B55" s="6">
        <v>0</v>
      </c>
      <c r="C55" s="6">
        <v>46924683</v>
      </c>
      <c r="D55" s="23">
        <v>336783</v>
      </c>
      <c r="E55" s="24">
        <v>90254534</v>
      </c>
      <c r="F55" s="6">
        <v>55796422</v>
      </c>
      <c r="G55" s="25">
        <v>55796422</v>
      </c>
      <c r="H55" s="26">
        <v>109024829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0</v>
      </c>
      <c r="C56" s="6">
        <v>20680801</v>
      </c>
      <c r="D56" s="23">
        <v>34476448</v>
      </c>
      <c r="E56" s="24">
        <v>40341055</v>
      </c>
      <c r="F56" s="6">
        <v>36703875</v>
      </c>
      <c r="G56" s="25">
        <v>36703875</v>
      </c>
      <c r="H56" s="26">
        <v>14681958</v>
      </c>
      <c r="I56" s="24">
        <v>38945316</v>
      </c>
      <c r="J56" s="6">
        <v>41297892</v>
      </c>
      <c r="K56" s="25">
        <v>43393380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7000000</v>
      </c>
      <c r="F59" s="6">
        <v>7000000</v>
      </c>
      <c r="G59" s="25">
        <v>7000000</v>
      </c>
      <c r="H59" s="26">
        <v>7000000</v>
      </c>
      <c r="I59" s="24">
        <v>7524144</v>
      </c>
      <c r="J59" s="6">
        <v>7926685</v>
      </c>
      <c r="K59" s="25">
        <v>8382597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10502826</v>
      </c>
      <c r="F60" s="6">
        <v>10502826</v>
      </c>
      <c r="G60" s="25">
        <v>10502826</v>
      </c>
      <c r="H60" s="26">
        <v>10502826</v>
      </c>
      <c r="I60" s="24">
        <v>11286350</v>
      </c>
      <c r="J60" s="6">
        <v>12783255</v>
      </c>
      <c r="K60" s="25">
        <v>13486334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534</v>
      </c>
      <c r="F62" s="98">
        <v>534</v>
      </c>
      <c r="G62" s="99">
        <v>534</v>
      </c>
      <c r="H62" s="100">
        <v>534</v>
      </c>
      <c r="I62" s="97">
        <v>534</v>
      </c>
      <c r="J62" s="98">
        <v>534</v>
      </c>
      <c r="K62" s="99">
        <v>534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984</v>
      </c>
      <c r="F63" s="98">
        <v>984</v>
      </c>
      <c r="G63" s="99">
        <v>984</v>
      </c>
      <c r="H63" s="100">
        <v>984</v>
      </c>
      <c r="I63" s="97">
        <v>984</v>
      </c>
      <c r="J63" s="98">
        <v>984</v>
      </c>
      <c r="K63" s="99">
        <v>984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1300</v>
      </c>
      <c r="F64" s="98">
        <v>1300</v>
      </c>
      <c r="G64" s="99">
        <v>1300</v>
      </c>
      <c r="H64" s="100">
        <v>1300</v>
      </c>
      <c r="I64" s="97">
        <v>1300</v>
      </c>
      <c r="J64" s="98">
        <v>1300</v>
      </c>
      <c r="K64" s="99">
        <v>1300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5764</v>
      </c>
      <c r="F65" s="98">
        <v>5764</v>
      </c>
      <c r="G65" s="99">
        <v>5764</v>
      </c>
      <c r="H65" s="100">
        <v>5764</v>
      </c>
      <c r="I65" s="97">
        <v>5764</v>
      </c>
      <c r="J65" s="98">
        <v>5764</v>
      </c>
      <c r="K65" s="99">
        <v>5764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</v>
      </c>
      <c r="C70" s="5">
        <f aca="true" t="shared" si="8" ref="C70:K70">IF(ISERROR(C71/C72),0,(C71/C72))</f>
        <v>0.7646927677920425</v>
      </c>
      <c r="D70" s="5">
        <f t="shared" si="8"/>
        <v>0.6589508994408653</v>
      </c>
      <c r="E70" s="5">
        <f t="shared" si="8"/>
        <v>0.021994135897145987</v>
      </c>
      <c r="F70" s="5">
        <f t="shared" si="8"/>
        <v>0.7779809591009846</v>
      </c>
      <c r="G70" s="5">
        <f t="shared" si="8"/>
        <v>0.7779809591009846</v>
      </c>
      <c r="H70" s="5">
        <f t="shared" si="8"/>
        <v>1.1365793968506388</v>
      </c>
      <c r="I70" s="5">
        <f t="shared" si="8"/>
        <v>0.7433163869509299</v>
      </c>
      <c r="J70" s="5">
        <f t="shared" si="8"/>
        <v>0.7524007553643605</v>
      </c>
      <c r="K70" s="5">
        <f t="shared" si="8"/>
        <v>0.756888866896492</v>
      </c>
    </row>
    <row r="71" spans="1:11" ht="12.75" hidden="1">
      <c r="A71" s="2" t="s">
        <v>108</v>
      </c>
      <c r="B71" s="2">
        <f>+B83</f>
        <v>0</v>
      </c>
      <c r="C71" s="2">
        <f aca="true" t="shared" si="9" ref="C71:K71">+C83</f>
        <v>196990739</v>
      </c>
      <c r="D71" s="2">
        <f t="shared" si="9"/>
        <v>195240647</v>
      </c>
      <c r="E71" s="2">
        <f t="shared" si="9"/>
        <v>7322201</v>
      </c>
      <c r="F71" s="2">
        <f t="shared" si="9"/>
        <v>240749550</v>
      </c>
      <c r="G71" s="2">
        <f t="shared" si="9"/>
        <v>240749550</v>
      </c>
      <c r="H71" s="2">
        <f t="shared" si="9"/>
        <v>377676566</v>
      </c>
      <c r="I71" s="2">
        <f t="shared" si="9"/>
        <v>296802264</v>
      </c>
      <c r="J71" s="2">
        <f t="shared" si="9"/>
        <v>316690200</v>
      </c>
      <c r="K71" s="2">
        <f t="shared" si="9"/>
        <v>335165304</v>
      </c>
    </row>
    <row r="72" spans="1:11" ht="12.75" hidden="1">
      <c r="A72" s="2" t="s">
        <v>109</v>
      </c>
      <c r="B72" s="2">
        <f>+B77</f>
        <v>0</v>
      </c>
      <c r="C72" s="2">
        <f aca="true" t="shared" si="10" ref="C72:K72">+C77</f>
        <v>257607692</v>
      </c>
      <c r="D72" s="2">
        <f t="shared" si="10"/>
        <v>296290129</v>
      </c>
      <c r="E72" s="2">
        <f t="shared" si="10"/>
        <v>332916057</v>
      </c>
      <c r="F72" s="2">
        <f t="shared" si="10"/>
        <v>309454296</v>
      </c>
      <c r="G72" s="2">
        <f t="shared" si="10"/>
        <v>309454296</v>
      </c>
      <c r="H72" s="2">
        <f t="shared" si="10"/>
        <v>332292286</v>
      </c>
      <c r="I72" s="2">
        <f t="shared" si="10"/>
        <v>399294660</v>
      </c>
      <c r="J72" s="2">
        <f t="shared" si="10"/>
        <v>420906276</v>
      </c>
      <c r="K72" s="2">
        <f t="shared" si="10"/>
        <v>442819704</v>
      </c>
    </row>
    <row r="73" spans="1:11" ht="12.75" hidden="1">
      <c r="A73" s="2" t="s">
        <v>110</v>
      </c>
      <c r="B73" s="2">
        <f>+B74</f>
        <v>183325368.16666663</v>
      </c>
      <c r="C73" s="2">
        <f aca="true" t="shared" si="11" ref="C73:K73">+(C78+C80+C81+C82)-(B78+B80+B81+B82)</f>
        <v>235617441</v>
      </c>
      <c r="D73" s="2">
        <f t="shared" si="11"/>
        <v>3824422</v>
      </c>
      <c r="E73" s="2">
        <f t="shared" si="11"/>
        <v>85783840</v>
      </c>
      <c r="F73" s="2">
        <f>+(F78+F80+F81+F82)-(D78+D80+D81+D82)</f>
        <v>-259258061</v>
      </c>
      <c r="G73" s="2">
        <f>+(G78+G80+G81+G82)-(D78+D80+D81+D82)</f>
        <v>-259258061</v>
      </c>
      <c r="H73" s="2">
        <f>+(H78+H80+H81+H82)-(D78+D80+D81+D82)</f>
        <v>63568321</v>
      </c>
      <c r="I73" s="2">
        <f>+(I78+I80+I81+I82)-(E78+E80+E81+E82)</f>
        <v>-582933263</v>
      </c>
      <c r="J73" s="2">
        <f t="shared" si="11"/>
        <v>-14300664</v>
      </c>
      <c r="K73" s="2">
        <f t="shared" si="11"/>
        <v>-15219588</v>
      </c>
    </row>
    <row r="74" spans="1:11" ht="12.75" hidden="1">
      <c r="A74" s="2" t="s">
        <v>111</v>
      </c>
      <c r="B74" s="2">
        <f>+TREND(C74:E74)</f>
        <v>183325368.16666663</v>
      </c>
      <c r="C74" s="2">
        <f>+C73</f>
        <v>235617441</v>
      </c>
      <c r="D74" s="2">
        <f aca="true" t="shared" si="12" ref="D74:K74">+D73</f>
        <v>3824422</v>
      </c>
      <c r="E74" s="2">
        <f t="shared" si="12"/>
        <v>85783840</v>
      </c>
      <c r="F74" s="2">
        <f t="shared" si="12"/>
        <v>-259258061</v>
      </c>
      <c r="G74" s="2">
        <f t="shared" si="12"/>
        <v>-259258061</v>
      </c>
      <c r="H74" s="2">
        <f t="shared" si="12"/>
        <v>63568321</v>
      </c>
      <c r="I74" s="2">
        <f t="shared" si="12"/>
        <v>-582933263</v>
      </c>
      <c r="J74" s="2">
        <f t="shared" si="12"/>
        <v>-14300664</v>
      </c>
      <c r="K74" s="2">
        <f t="shared" si="12"/>
        <v>-15219588</v>
      </c>
    </row>
    <row r="75" spans="1:11" ht="12.75" hidden="1">
      <c r="A75" s="2" t="s">
        <v>112</v>
      </c>
      <c r="B75" s="2">
        <f>+B84-(((B80+B81+B78)*B70)-B79)</f>
        <v>0</v>
      </c>
      <c r="C75" s="2">
        <f aca="true" t="shared" si="13" ref="C75:K75">+C84-(((C80+C81+C78)*C70)-C79)</f>
        <v>47731894.90163171</v>
      </c>
      <c r="D75" s="2">
        <f t="shared" si="13"/>
        <v>357063402.01235354</v>
      </c>
      <c r="E75" s="2">
        <f t="shared" si="13"/>
        <v>-7153058.309026839</v>
      </c>
      <c r="F75" s="2">
        <f t="shared" si="13"/>
        <v>20365032.72577501</v>
      </c>
      <c r="G75" s="2">
        <f t="shared" si="13"/>
        <v>20365032.72577501</v>
      </c>
      <c r="H75" s="2">
        <f t="shared" si="13"/>
        <v>401398438.8296789</v>
      </c>
      <c r="I75" s="2">
        <f t="shared" si="13"/>
        <v>199641209.38913998</v>
      </c>
      <c r="J75" s="2">
        <f t="shared" si="13"/>
        <v>207137796.20291817</v>
      </c>
      <c r="K75" s="2">
        <f t="shared" si="13"/>
        <v>220463058.16583863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0</v>
      </c>
      <c r="C77" s="3">
        <v>257607692</v>
      </c>
      <c r="D77" s="3">
        <v>296290129</v>
      </c>
      <c r="E77" s="3">
        <v>332916057</v>
      </c>
      <c r="F77" s="3">
        <v>309454296</v>
      </c>
      <c r="G77" s="3">
        <v>309454296</v>
      </c>
      <c r="H77" s="3">
        <v>332292286</v>
      </c>
      <c r="I77" s="3">
        <v>399294660</v>
      </c>
      <c r="J77" s="3">
        <v>420906276</v>
      </c>
      <c r="K77" s="3">
        <v>442819704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0</v>
      </c>
      <c r="C79" s="3">
        <v>227906848</v>
      </c>
      <c r="D79" s="3">
        <v>514843833</v>
      </c>
      <c r="E79" s="3">
        <v>0</v>
      </c>
      <c r="F79" s="3">
        <v>0</v>
      </c>
      <c r="G79" s="3">
        <v>0</v>
      </c>
      <c r="H79" s="3">
        <v>745793571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0</v>
      </c>
      <c r="C80" s="3">
        <v>212363764</v>
      </c>
      <c r="D80" s="3">
        <v>170800904</v>
      </c>
      <c r="E80" s="3">
        <v>325225703</v>
      </c>
      <c r="F80" s="3">
        <v>-19816198</v>
      </c>
      <c r="G80" s="3">
        <v>-19816198</v>
      </c>
      <c r="H80" s="3">
        <v>152699157</v>
      </c>
      <c r="I80" s="3">
        <v>-257707560</v>
      </c>
      <c r="J80" s="3">
        <v>-272008224</v>
      </c>
      <c r="K80" s="3">
        <v>-287227812</v>
      </c>
    </row>
    <row r="81" spans="1:11" ht="13.5" hidden="1">
      <c r="A81" s="1" t="s">
        <v>70</v>
      </c>
      <c r="B81" s="3">
        <v>0</v>
      </c>
      <c r="C81" s="3">
        <v>23253677</v>
      </c>
      <c r="D81" s="3">
        <v>68640959</v>
      </c>
      <c r="E81" s="3">
        <v>0</v>
      </c>
      <c r="F81" s="3">
        <v>0</v>
      </c>
      <c r="G81" s="3">
        <v>0</v>
      </c>
      <c r="H81" s="3">
        <v>150311027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0</v>
      </c>
      <c r="C83" s="3">
        <v>196990739</v>
      </c>
      <c r="D83" s="3">
        <v>195240647</v>
      </c>
      <c r="E83" s="3">
        <v>7322201</v>
      </c>
      <c r="F83" s="3">
        <v>240749550</v>
      </c>
      <c r="G83" s="3">
        <v>240749550</v>
      </c>
      <c r="H83" s="3">
        <v>377676566</v>
      </c>
      <c r="I83" s="3">
        <v>296802264</v>
      </c>
      <c r="J83" s="3">
        <v>316690200</v>
      </c>
      <c r="K83" s="3">
        <v>335165304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4948408</v>
      </c>
      <c r="G84" s="3">
        <v>4948408</v>
      </c>
      <c r="H84" s="3">
        <v>0</v>
      </c>
      <c r="I84" s="3">
        <v>8082957</v>
      </c>
      <c r="J84" s="3">
        <v>2478603</v>
      </c>
      <c r="K84" s="3">
        <v>3063525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2.75">
      <c r="A7" s="22" t="s">
        <v>20</v>
      </c>
      <c r="B7" s="6">
        <v>10382263</v>
      </c>
      <c r="C7" s="6">
        <v>14558988</v>
      </c>
      <c r="D7" s="23">
        <v>11490575</v>
      </c>
      <c r="E7" s="24">
        <v>10310844</v>
      </c>
      <c r="F7" s="6">
        <v>11400000</v>
      </c>
      <c r="G7" s="25">
        <v>11400000</v>
      </c>
      <c r="H7" s="26">
        <v>10575486</v>
      </c>
      <c r="I7" s="24">
        <v>8420808</v>
      </c>
      <c r="J7" s="6">
        <v>8875524</v>
      </c>
      <c r="K7" s="25">
        <v>9354804</v>
      </c>
    </row>
    <row r="8" spans="1:11" ht="12.75">
      <c r="A8" s="22" t="s">
        <v>21</v>
      </c>
      <c r="B8" s="6">
        <v>121701512</v>
      </c>
      <c r="C8" s="6">
        <v>125360300</v>
      </c>
      <c r="D8" s="23">
        <v>118925113</v>
      </c>
      <c r="E8" s="24">
        <v>123852996</v>
      </c>
      <c r="F8" s="6">
        <v>123853000</v>
      </c>
      <c r="G8" s="25">
        <v>123853000</v>
      </c>
      <c r="H8" s="26">
        <v>123975600</v>
      </c>
      <c r="I8" s="24">
        <v>130989996</v>
      </c>
      <c r="J8" s="6">
        <v>136338000</v>
      </c>
      <c r="K8" s="25">
        <v>142128996</v>
      </c>
    </row>
    <row r="9" spans="1:11" ht="12.75">
      <c r="A9" s="22" t="s">
        <v>22</v>
      </c>
      <c r="B9" s="6">
        <v>1465920</v>
      </c>
      <c r="C9" s="6">
        <v>1054449</v>
      </c>
      <c r="D9" s="23">
        <v>1289581</v>
      </c>
      <c r="E9" s="24">
        <v>2098080</v>
      </c>
      <c r="F9" s="6">
        <v>2069404</v>
      </c>
      <c r="G9" s="25">
        <v>2069404</v>
      </c>
      <c r="H9" s="26">
        <v>4242969</v>
      </c>
      <c r="I9" s="24">
        <v>2201364</v>
      </c>
      <c r="J9" s="6">
        <v>2320248</v>
      </c>
      <c r="K9" s="25">
        <v>2445528</v>
      </c>
    </row>
    <row r="10" spans="1:11" ht="20.25">
      <c r="A10" s="27" t="s">
        <v>102</v>
      </c>
      <c r="B10" s="28">
        <f>SUM(B5:B9)</f>
        <v>133549695</v>
      </c>
      <c r="C10" s="29">
        <f aca="true" t="shared" si="0" ref="C10:K10">SUM(C5:C9)</f>
        <v>140973737</v>
      </c>
      <c r="D10" s="30">
        <f t="shared" si="0"/>
        <v>131705269</v>
      </c>
      <c r="E10" s="28">
        <f t="shared" si="0"/>
        <v>136261920</v>
      </c>
      <c r="F10" s="29">
        <f t="shared" si="0"/>
        <v>137322404</v>
      </c>
      <c r="G10" s="31">
        <f t="shared" si="0"/>
        <v>137322404</v>
      </c>
      <c r="H10" s="32">
        <f t="shared" si="0"/>
        <v>138794055</v>
      </c>
      <c r="I10" s="28">
        <f t="shared" si="0"/>
        <v>141612168</v>
      </c>
      <c r="J10" s="29">
        <f t="shared" si="0"/>
        <v>147533772</v>
      </c>
      <c r="K10" s="31">
        <f t="shared" si="0"/>
        <v>153929328</v>
      </c>
    </row>
    <row r="11" spans="1:11" ht="12.75">
      <c r="A11" s="22" t="s">
        <v>23</v>
      </c>
      <c r="B11" s="6">
        <v>67116884</v>
      </c>
      <c r="C11" s="6">
        <v>72955070</v>
      </c>
      <c r="D11" s="23">
        <v>83823227</v>
      </c>
      <c r="E11" s="24">
        <v>97687896</v>
      </c>
      <c r="F11" s="6">
        <v>101583115</v>
      </c>
      <c r="G11" s="25">
        <v>101583115</v>
      </c>
      <c r="H11" s="26">
        <v>92055946</v>
      </c>
      <c r="I11" s="24">
        <v>102895884</v>
      </c>
      <c r="J11" s="6">
        <v>106914744</v>
      </c>
      <c r="K11" s="25">
        <v>111503904</v>
      </c>
    </row>
    <row r="12" spans="1:11" ht="12.75">
      <c r="A12" s="22" t="s">
        <v>24</v>
      </c>
      <c r="B12" s="6">
        <v>6717206</v>
      </c>
      <c r="C12" s="6">
        <v>6768848</v>
      </c>
      <c r="D12" s="23">
        <v>7801560</v>
      </c>
      <c r="E12" s="24">
        <v>8386956</v>
      </c>
      <c r="F12" s="6">
        <v>8722471</v>
      </c>
      <c r="G12" s="25">
        <v>8722471</v>
      </c>
      <c r="H12" s="26">
        <v>10120771</v>
      </c>
      <c r="I12" s="24">
        <v>8621556</v>
      </c>
      <c r="J12" s="6">
        <v>8753328</v>
      </c>
      <c r="K12" s="25">
        <v>8983548</v>
      </c>
    </row>
    <row r="13" spans="1:11" ht="12.75">
      <c r="A13" s="22" t="s">
        <v>103</v>
      </c>
      <c r="B13" s="6">
        <v>6175914</v>
      </c>
      <c r="C13" s="6">
        <v>6197671</v>
      </c>
      <c r="D13" s="23">
        <v>6415577</v>
      </c>
      <c r="E13" s="24">
        <v>6375216</v>
      </c>
      <c r="F13" s="6">
        <v>6375200</v>
      </c>
      <c r="G13" s="25">
        <v>6375200</v>
      </c>
      <c r="H13" s="26">
        <v>5083190</v>
      </c>
      <c r="I13" s="24">
        <v>6706704</v>
      </c>
      <c r="J13" s="6">
        <v>6967512</v>
      </c>
      <c r="K13" s="25">
        <v>7242408</v>
      </c>
    </row>
    <row r="14" spans="1:11" ht="12.75">
      <c r="A14" s="22" t="s">
        <v>25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0</v>
      </c>
      <c r="C15" s="6">
        <v>0</v>
      </c>
      <c r="D15" s="23">
        <v>2003568</v>
      </c>
      <c r="E15" s="24">
        <v>2732388</v>
      </c>
      <c r="F15" s="6">
        <v>2697900</v>
      </c>
      <c r="G15" s="25">
        <v>2697900</v>
      </c>
      <c r="H15" s="26">
        <v>1664416</v>
      </c>
      <c r="I15" s="24">
        <v>2979792</v>
      </c>
      <c r="J15" s="6">
        <v>2006640</v>
      </c>
      <c r="K15" s="25">
        <v>2105292</v>
      </c>
    </row>
    <row r="16" spans="1:11" ht="12.75">
      <c r="A16" s="22" t="s">
        <v>21</v>
      </c>
      <c r="B16" s="6">
        <v>36119517</v>
      </c>
      <c r="C16" s="6">
        <v>15944574</v>
      </c>
      <c r="D16" s="23">
        <v>100000</v>
      </c>
      <c r="E16" s="24">
        <v>1080000</v>
      </c>
      <c r="F16" s="6">
        <v>1130000</v>
      </c>
      <c r="G16" s="25">
        <v>1130000</v>
      </c>
      <c r="H16" s="26">
        <v>138730</v>
      </c>
      <c r="I16" s="24">
        <v>136764</v>
      </c>
      <c r="J16" s="6">
        <v>136764</v>
      </c>
      <c r="K16" s="25">
        <v>136764</v>
      </c>
    </row>
    <row r="17" spans="1:11" ht="12.75">
      <c r="A17" s="22" t="s">
        <v>27</v>
      </c>
      <c r="B17" s="6">
        <v>35749274</v>
      </c>
      <c r="C17" s="6">
        <v>35934650</v>
      </c>
      <c r="D17" s="23">
        <v>39670354</v>
      </c>
      <c r="E17" s="24">
        <v>48094476</v>
      </c>
      <c r="F17" s="6">
        <v>104649068</v>
      </c>
      <c r="G17" s="25">
        <v>104649068</v>
      </c>
      <c r="H17" s="26">
        <v>41805294</v>
      </c>
      <c r="I17" s="24">
        <v>47644224</v>
      </c>
      <c r="J17" s="6">
        <v>39704676</v>
      </c>
      <c r="K17" s="25">
        <v>41350932</v>
      </c>
    </row>
    <row r="18" spans="1:11" ht="12.75">
      <c r="A18" s="33" t="s">
        <v>28</v>
      </c>
      <c r="B18" s="34">
        <f>SUM(B11:B17)</f>
        <v>151878795</v>
      </c>
      <c r="C18" s="35">
        <f aca="true" t="shared" si="1" ref="C18:K18">SUM(C11:C17)</f>
        <v>137800813</v>
      </c>
      <c r="D18" s="36">
        <f t="shared" si="1"/>
        <v>139814286</v>
      </c>
      <c r="E18" s="34">
        <f t="shared" si="1"/>
        <v>164356932</v>
      </c>
      <c r="F18" s="35">
        <f t="shared" si="1"/>
        <v>225157754</v>
      </c>
      <c r="G18" s="37">
        <f t="shared" si="1"/>
        <v>225157754</v>
      </c>
      <c r="H18" s="38">
        <f t="shared" si="1"/>
        <v>150868347</v>
      </c>
      <c r="I18" s="34">
        <f t="shared" si="1"/>
        <v>168984924</v>
      </c>
      <c r="J18" s="35">
        <f t="shared" si="1"/>
        <v>164483664</v>
      </c>
      <c r="K18" s="37">
        <f t="shared" si="1"/>
        <v>171322848</v>
      </c>
    </row>
    <row r="19" spans="1:11" ht="12.75">
      <c r="A19" s="33" t="s">
        <v>29</v>
      </c>
      <c r="B19" s="39">
        <f>+B10-B18</f>
        <v>-18329100</v>
      </c>
      <c r="C19" s="40">
        <f aca="true" t="shared" si="2" ref="C19:K19">+C10-C18</f>
        <v>3172924</v>
      </c>
      <c r="D19" s="41">
        <f t="shared" si="2"/>
        <v>-8109017</v>
      </c>
      <c r="E19" s="39">
        <f t="shared" si="2"/>
        <v>-28095012</v>
      </c>
      <c r="F19" s="40">
        <f t="shared" si="2"/>
        <v>-87835350</v>
      </c>
      <c r="G19" s="42">
        <f t="shared" si="2"/>
        <v>-87835350</v>
      </c>
      <c r="H19" s="43">
        <f t="shared" si="2"/>
        <v>-12074292</v>
      </c>
      <c r="I19" s="39">
        <f t="shared" si="2"/>
        <v>-27372756</v>
      </c>
      <c r="J19" s="40">
        <f t="shared" si="2"/>
        <v>-16949892</v>
      </c>
      <c r="K19" s="42">
        <f t="shared" si="2"/>
        <v>-17393520</v>
      </c>
    </row>
    <row r="20" spans="1:11" ht="20.25">
      <c r="A20" s="44" t="s">
        <v>30</v>
      </c>
      <c r="B20" s="45">
        <v>26112379</v>
      </c>
      <c r="C20" s="46">
        <v>0</v>
      </c>
      <c r="D20" s="47">
        <v>3049910</v>
      </c>
      <c r="E20" s="45">
        <v>2133000</v>
      </c>
      <c r="F20" s="46">
        <v>2133000</v>
      </c>
      <c r="G20" s="48">
        <v>2133000</v>
      </c>
      <c r="H20" s="49">
        <v>2133000</v>
      </c>
      <c r="I20" s="45">
        <v>2259000</v>
      </c>
      <c r="J20" s="46">
        <v>2300004</v>
      </c>
      <c r="K20" s="48">
        <v>2520996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7783279</v>
      </c>
      <c r="C22" s="57">
        <f aca="true" t="shared" si="3" ref="C22:K22">SUM(C19:C21)</f>
        <v>3172924</v>
      </c>
      <c r="D22" s="58">
        <f t="shared" si="3"/>
        <v>-5059107</v>
      </c>
      <c r="E22" s="56">
        <f t="shared" si="3"/>
        <v>-25962012</v>
      </c>
      <c r="F22" s="57">
        <f t="shared" si="3"/>
        <v>-85702350</v>
      </c>
      <c r="G22" s="59">
        <f t="shared" si="3"/>
        <v>-85702350</v>
      </c>
      <c r="H22" s="60">
        <f t="shared" si="3"/>
        <v>-9941292</v>
      </c>
      <c r="I22" s="56">
        <f t="shared" si="3"/>
        <v>-25113756</v>
      </c>
      <c r="J22" s="57">
        <f t="shared" si="3"/>
        <v>-14649888</v>
      </c>
      <c r="K22" s="59">
        <f t="shared" si="3"/>
        <v>-14872524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7783279</v>
      </c>
      <c r="C24" s="40">
        <f aca="true" t="shared" si="4" ref="C24:K24">SUM(C22:C23)</f>
        <v>3172924</v>
      </c>
      <c r="D24" s="41">
        <f t="shared" si="4"/>
        <v>-5059107</v>
      </c>
      <c r="E24" s="39">
        <f t="shared" si="4"/>
        <v>-25962012</v>
      </c>
      <c r="F24" s="40">
        <f t="shared" si="4"/>
        <v>-85702350</v>
      </c>
      <c r="G24" s="42">
        <f t="shared" si="4"/>
        <v>-85702350</v>
      </c>
      <c r="H24" s="43">
        <f t="shared" si="4"/>
        <v>-9941292</v>
      </c>
      <c r="I24" s="39">
        <f t="shared" si="4"/>
        <v>-25113756</v>
      </c>
      <c r="J24" s="40">
        <f t="shared" si="4"/>
        <v>-14649888</v>
      </c>
      <c r="K24" s="42">
        <f t="shared" si="4"/>
        <v>-14872524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3994918</v>
      </c>
      <c r="C27" s="7">
        <v>259820</v>
      </c>
      <c r="D27" s="69">
        <v>-31820106</v>
      </c>
      <c r="E27" s="70">
        <v>0</v>
      </c>
      <c r="F27" s="7">
        <v>0</v>
      </c>
      <c r="G27" s="71">
        <v>0</v>
      </c>
      <c r="H27" s="72">
        <v>118126359</v>
      </c>
      <c r="I27" s="70">
        <v>10328004</v>
      </c>
      <c r="J27" s="7">
        <v>0</v>
      </c>
      <c r="K27" s="71">
        <v>0</v>
      </c>
    </row>
    <row r="28" spans="1:11" ht="12.75">
      <c r="A28" s="73" t="s">
        <v>34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3994918</v>
      </c>
      <c r="C31" s="6">
        <v>259820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10328004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3994918</v>
      </c>
      <c r="C32" s="7">
        <f aca="true" t="shared" si="5" ref="C32:K32">SUM(C28:C31)</f>
        <v>259820</v>
      </c>
      <c r="D32" s="69">
        <f t="shared" si="5"/>
        <v>0</v>
      </c>
      <c r="E32" s="70">
        <f t="shared" si="5"/>
        <v>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10328004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171339503</v>
      </c>
      <c r="C35" s="6">
        <v>136038632</v>
      </c>
      <c r="D35" s="23">
        <v>135761773</v>
      </c>
      <c r="E35" s="24">
        <v>-19586796</v>
      </c>
      <c r="F35" s="6">
        <v>-79327150</v>
      </c>
      <c r="G35" s="25">
        <v>-79327150</v>
      </c>
      <c r="H35" s="26">
        <v>99154201</v>
      </c>
      <c r="I35" s="24">
        <v>-35441760</v>
      </c>
      <c r="J35" s="6">
        <v>-14649888</v>
      </c>
      <c r="K35" s="25">
        <v>-14872524</v>
      </c>
    </row>
    <row r="36" spans="1:11" ht="12.75">
      <c r="A36" s="22" t="s">
        <v>40</v>
      </c>
      <c r="B36" s="6">
        <v>61399551</v>
      </c>
      <c r="C36" s="6">
        <v>55447762</v>
      </c>
      <c r="D36" s="23">
        <v>50223161</v>
      </c>
      <c r="E36" s="24">
        <v>-6375216</v>
      </c>
      <c r="F36" s="6">
        <v>-6375200</v>
      </c>
      <c r="G36" s="25">
        <v>-6375200</v>
      </c>
      <c r="H36" s="26">
        <v>71719185</v>
      </c>
      <c r="I36" s="24">
        <v>10328004</v>
      </c>
      <c r="J36" s="6">
        <v>0</v>
      </c>
      <c r="K36" s="25">
        <v>0</v>
      </c>
    </row>
    <row r="37" spans="1:11" ht="12.75">
      <c r="A37" s="22" t="s">
        <v>41</v>
      </c>
      <c r="B37" s="6">
        <v>74020376</v>
      </c>
      <c r="C37" s="6">
        <v>26630604</v>
      </c>
      <c r="D37" s="23">
        <v>25309809</v>
      </c>
      <c r="E37" s="24">
        <v>0</v>
      </c>
      <c r="F37" s="6">
        <v>0</v>
      </c>
      <c r="G37" s="25">
        <v>0</v>
      </c>
      <c r="H37" s="26">
        <v>19755763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24721030</v>
      </c>
      <c r="C38" s="6">
        <v>25347789</v>
      </c>
      <c r="D38" s="23">
        <v>28554667</v>
      </c>
      <c r="E38" s="24">
        <v>0</v>
      </c>
      <c r="F38" s="6">
        <v>0</v>
      </c>
      <c r="G38" s="25">
        <v>0</v>
      </c>
      <c r="H38" s="26">
        <v>30358372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133997648</v>
      </c>
      <c r="C39" s="6">
        <v>139508001</v>
      </c>
      <c r="D39" s="23">
        <v>137179566</v>
      </c>
      <c r="E39" s="24">
        <v>0</v>
      </c>
      <c r="F39" s="6">
        <v>0</v>
      </c>
      <c r="G39" s="25">
        <v>0</v>
      </c>
      <c r="H39" s="26">
        <v>130700537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56090186</v>
      </c>
      <c r="C42" s="6">
        <v>-35101611</v>
      </c>
      <c r="D42" s="23">
        <v>217681284</v>
      </c>
      <c r="E42" s="24">
        <v>-17986788</v>
      </c>
      <c r="F42" s="6">
        <v>-77677150</v>
      </c>
      <c r="G42" s="25">
        <v>-77677150</v>
      </c>
      <c r="H42" s="26">
        <v>64922936</v>
      </c>
      <c r="I42" s="24">
        <v>-18827856</v>
      </c>
      <c r="J42" s="6">
        <v>-8125896</v>
      </c>
      <c r="K42" s="25">
        <v>-8097588</v>
      </c>
    </row>
    <row r="43" spans="1:11" ht="12.75">
      <c r="A43" s="22" t="s">
        <v>46</v>
      </c>
      <c r="B43" s="6">
        <v>-2935264</v>
      </c>
      <c r="C43" s="6">
        <v>-6321477</v>
      </c>
      <c r="D43" s="23">
        <v>-305445</v>
      </c>
      <c r="E43" s="24">
        <v>54775</v>
      </c>
      <c r="F43" s="6">
        <v>0</v>
      </c>
      <c r="G43" s="25">
        <v>0</v>
      </c>
      <c r="H43" s="26">
        <v>-54775</v>
      </c>
      <c r="I43" s="24">
        <v>-10328004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0</v>
      </c>
      <c r="D44" s="23">
        <v>2000</v>
      </c>
      <c r="E44" s="24">
        <v>-2000</v>
      </c>
      <c r="F44" s="6">
        <v>0</v>
      </c>
      <c r="G44" s="25">
        <v>0</v>
      </c>
      <c r="H44" s="26">
        <v>2000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136214004</v>
      </c>
      <c r="C45" s="7">
        <v>94790916</v>
      </c>
      <c r="D45" s="69">
        <v>221945051</v>
      </c>
      <c r="E45" s="70">
        <v>-17934013</v>
      </c>
      <c r="F45" s="7">
        <v>-77677150</v>
      </c>
      <c r="G45" s="71">
        <v>-77677150</v>
      </c>
      <c r="H45" s="72">
        <v>193746297</v>
      </c>
      <c r="I45" s="70">
        <v>-29155860</v>
      </c>
      <c r="J45" s="7">
        <v>-8125896</v>
      </c>
      <c r="K45" s="71">
        <v>-8097588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166330440</v>
      </c>
      <c r="C48" s="6">
        <v>134127593</v>
      </c>
      <c r="D48" s="23">
        <v>128930912</v>
      </c>
      <c r="E48" s="24">
        <v>-19586796</v>
      </c>
      <c r="F48" s="6">
        <v>-79327150</v>
      </c>
      <c r="G48" s="25">
        <v>-79327150</v>
      </c>
      <c r="H48" s="26">
        <v>89157688</v>
      </c>
      <c r="I48" s="24">
        <v>-35441760</v>
      </c>
      <c r="J48" s="6">
        <v>-14649888</v>
      </c>
      <c r="K48" s="25">
        <v>-14872524</v>
      </c>
    </row>
    <row r="49" spans="1:11" ht="12.75">
      <c r="A49" s="22" t="s">
        <v>51</v>
      </c>
      <c r="B49" s="6">
        <f>+B75</f>
        <v>59142329.69094826</v>
      </c>
      <c r="C49" s="6">
        <f aca="true" t="shared" si="6" ref="C49:K49">+C75</f>
        <v>7033768.082273528</v>
      </c>
      <c r="D49" s="23">
        <f t="shared" si="6"/>
        <v>17364996.908261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12415514.109444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107188110.30905174</v>
      </c>
      <c r="C50" s="7">
        <f aca="true" t="shared" si="7" ref="C50:K50">+C48-C49</f>
        <v>127093824.91772647</v>
      </c>
      <c r="D50" s="69">
        <f t="shared" si="7"/>
        <v>111565915.091739</v>
      </c>
      <c r="E50" s="70">
        <f t="shared" si="7"/>
        <v>-19586796</v>
      </c>
      <c r="F50" s="7">
        <f t="shared" si="7"/>
        <v>-79327150</v>
      </c>
      <c r="G50" s="71">
        <f t="shared" si="7"/>
        <v>-79327150</v>
      </c>
      <c r="H50" s="72">
        <f t="shared" si="7"/>
        <v>76742173.89055601</v>
      </c>
      <c r="I50" s="70">
        <f t="shared" si="7"/>
        <v>-35441760</v>
      </c>
      <c r="J50" s="7">
        <f t="shared" si="7"/>
        <v>-14649888</v>
      </c>
      <c r="K50" s="71">
        <f t="shared" si="7"/>
        <v>-14872524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61344639</v>
      </c>
      <c r="C53" s="6">
        <v>55392987</v>
      </c>
      <c r="D53" s="23">
        <v>50168386</v>
      </c>
      <c r="E53" s="24">
        <v>-6375216</v>
      </c>
      <c r="F53" s="6">
        <v>-6375200</v>
      </c>
      <c r="G53" s="25">
        <v>-6375200</v>
      </c>
      <c r="H53" s="26">
        <v>71664410</v>
      </c>
      <c r="I53" s="24">
        <v>10328004</v>
      </c>
      <c r="J53" s="6">
        <v>0</v>
      </c>
      <c r="K53" s="25">
        <v>0</v>
      </c>
    </row>
    <row r="54" spans="1:11" ht="12.75">
      <c r="A54" s="22" t="s">
        <v>55</v>
      </c>
      <c r="B54" s="6">
        <v>6175914</v>
      </c>
      <c r="C54" s="6">
        <v>6197671</v>
      </c>
      <c r="D54" s="23">
        <v>0</v>
      </c>
      <c r="E54" s="24">
        <v>6375216</v>
      </c>
      <c r="F54" s="6">
        <v>6375200</v>
      </c>
      <c r="G54" s="25">
        <v>6375200</v>
      </c>
      <c r="H54" s="26">
        <v>5083190</v>
      </c>
      <c r="I54" s="24">
        <v>6706704</v>
      </c>
      <c r="J54" s="6">
        <v>6967512</v>
      </c>
      <c r="K54" s="25">
        <v>7242408</v>
      </c>
    </row>
    <row r="55" spans="1:11" ht="12.75">
      <c r="A55" s="22" t="s">
        <v>56</v>
      </c>
      <c r="B55" s="6">
        <v>0</v>
      </c>
      <c r="C55" s="6">
        <v>0</v>
      </c>
      <c r="D55" s="23">
        <v>78000</v>
      </c>
      <c r="E55" s="24">
        <v>0</v>
      </c>
      <c r="F55" s="6">
        <v>0</v>
      </c>
      <c r="G55" s="25">
        <v>0</v>
      </c>
      <c r="H55" s="26">
        <v>-7367</v>
      </c>
      <c r="I55" s="24">
        <v>2778000</v>
      </c>
      <c r="J55" s="6">
        <v>0</v>
      </c>
      <c r="K55" s="25">
        <v>0</v>
      </c>
    </row>
    <row r="56" spans="1:11" ht="12.75">
      <c r="A56" s="22" t="s">
        <v>57</v>
      </c>
      <c r="B56" s="6">
        <v>1442300</v>
      </c>
      <c r="C56" s="6">
        <v>2308454</v>
      </c>
      <c r="D56" s="23">
        <v>186919</v>
      </c>
      <c r="E56" s="24">
        <v>531996</v>
      </c>
      <c r="F56" s="6">
        <v>532000</v>
      </c>
      <c r="G56" s="25">
        <v>532000</v>
      </c>
      <c r="H56" s="26">
        <v>372388</v>
      </c>
      <c r="I56" s="24">
        <v>559668</v>
      </c>
      <c r="J56" s="6">
        <v>572160</v>
      </c>
      <c r="K56" s="25">
        <v>585336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2.7138472586813362</v>
      </c>
      <c r="C70" s="5">
        <f aca="true" t="shared" si="8" ref="C70:K70">IF(ISERROR(C71/C72),0,(C71/C72))</f>
        <v>10.094688631313185</v>
      </c>
      <c r="D70" s="5">
        <f t="shared" si="8"/>
        <v>1.1992451437243556</v>
      </c>
      <c r="E70" s="5">
        <f t="shared" si="8"/>
        <v>1</v>
      </c>
      <c r="F70" s="5">
        <f t="shared" si="8"/>
        <v>1</v>
      </c>
      <c r="G70" s="5">
        <f t="shared" si="8"/>
        <v>1</v>
      </c>
      <c r="H70" s="5">
        <f t="shared" si="8"/>
        <v>0.6835653342132554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2" t="s">
        <v>108</v>
      </c>
      <c r="B71" s="2">
        <f>+B83</f>
        <v>3892349</v>
      </c>
      <c r="C71" s="2">
        <f aca="true" t="shared" si="9" ref="C71:K71">+C83</f>
        <v>10643446</v>
      </c>
      <c r="D71" s="2">
        <f t="shared" si="9"/>
        <v>1546447</v>
      </c>
      <c r="E71" s="2">
        <f t="shared" si="9"/>
        <v>2097972</v>
      </c>
      <c r="F71" s="2">
        <f t="shared" si="9"/>
        <v>2069292</v>
      </c>
      <c r="G71" s="2">
        <f t="shared" si="9"/>
        <v>2069292</v>
      </c>
      <c r="H71" s="2">
        <f t="shared" si="9"/>
        <v>2900231</v>
      </c>
      <c r="I71" s="2">
        <f t="shared" si="9"/>
        <v>2201244</v>
      </c>
      <c r="J71" s="2">
        <f t="shared" si="9"/>
        <v>2320128</v>
      </c>
      <c r="K71" s="2">
        <f t="shared" si="9"/>
        <v>2445396</v>
      </c>
    </row>
    <row r="72" spans="1:11" ht="12.75" hidden="1">
      <c r="A72" s="2" t="s">
        <v>109</v>
      </c>
      <c r="B72" s="2">
        <f>+B77</f>
        <v>1434255</v>
      </c>
      <c r="C72" s="2">
        <f aca="true" t="shared" si="10" ref="C72:K72">+C77</f>
        <v>1054361</v>
      </c>
      <c r="D72" s="2">
        <f t="shared" si="10"/>
        <v>1289517</v>
      </c>
      <c r="E72" s="2">
        <f t="shared" si="10"/>
        <v>2097972</v>
      </c>
      <c r="F72" s="2">
        <f t="shared" si="10"/>
        <v>2069292</v>
      </c>
      <c r="G72" s="2">
        <f t="shared" si="10"/>
        <v>2069292</v>
      </c>
      <c r="H72" s="2">
        <f t="shared" si="10"/>
        <v>4242800</v>
      </c>
      <c r="I72" s="2">
        <f t="shared" si="10"/>
        <v>2201244</v>
      </c>
      <c r="J72" s="2">
        <f t="shared" si="10"/>
        <v>2320128</v>
      </c>
      <c r="K72" s="2">
        <f t="shared" si="10"/>
        <v>2445396</v>
      </c>
    </row>
    <row r="73" spans="1:11" ht="12.75" hidden="1">
      <c r="A73" s="2" t="s">
        <v>110</v>
      </c>
      <c r="B73" s="2">
        <f>+B74</f>
        <v>165374.9999999986</v>
      </c>
      <c r="C73" s="2">
        <f aca="true" t="shared" si="11" ref="C73:K73">+(C78+C80+C81+C82)-(B78+B80+B81+B82)</f>
        <v>-3129263</v>
      </c>
      <c r="D73" s="2">
        <f t="shared" si="11"/>
        <v>4929029</v>
      </c>
      <c r="E73" s="2">
        <f t="shared" si="11"/>
        <v>-6780507</v>
      </c>
      <c r="F73" s="2">
        <f>+(F78+F80+F81+F82)-(D78+D80+D81+D82)</f>
        <v>-6780507</v>
      </c>
      <c r="G73" s="2">
        <f>+(G78+G80+G81+G82)-(D78+D80+D81+D82)</f>
        <v>-6780507</v>
      </c>
      <c r="H73" s="2">
        <f>+(H78+H80+H81+H82)-(D78+D80+D81+D82)</f>
        <v>3164314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111</v>
      </c>
      <c r="B74" s="2">
        <f>+TREND(C74:E74)</f>
        <v>165374.9999999986</v>
      </c>
      <c r="C74" s="2">
        <f>+C73</f>
        <v>-3129263</v>
      </c>
      <c r="D74" s="2">
        <f aca="true" t="shared" si="12" ref="D74:K74">+D73</f>
        <v>4929029</v>
      </c>
      <c r="E74" s="2">
        <f t="shared" si="12"/>
        <v>-6780507</v>
      </c>
      <c r="F74" s="2">
        <f t="shared" si="12"/>
        <v>-6780507</v>
      </c>
      <c r="G74" s="2">
        <f t="shared" si="12"/>
        <v>-6780507</v>
      </c>
      <c r="H74" s="2">
        <f t="shared" si="12"/>
        <v>3164314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112</v>
      </c>
      <c r="B75" s="2">
        <f>+B84-(((B80+B81+B78)*B70)-B79)</f>
        <v>59142329.69094826</v>
      </c>
      <c r="C75" s="2">
        <f aca="true" t="shared" si="13" ref="C75:K75">+C84-(((C80+C81+C78)*C70)-C79)</f>
        <v>7033768.082273528</v>
      </c>
      <c r="D75" s="2">
        <f t="shared" si="13"/>
        <v>17364996.908261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12415514.109444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1434255</v>
      </c>
      <c r="C77" s="3">
        <v>1054361</v>
      </c>
      <c r="D77" s="3">
        <v>1289517</v>
      </c>
      <c r="E77" s="3">
        <v>2097972</v>
      </c>
      <c r="F77" s="3">
        <v>2069292</v>
      </c>
      <c r="G77" s="3">
        <v>2069292</v>
      </c>
      <c r="H77" s="3">
        <v>4242800</v>
      </c>
      <c r="I77" s="3">
        <v>2201244</v>
      </c>
      <c r="J77" s="3">
        <v>2320128</v>
      </c>
      <c r="K77" s="3">
        <v>2445396</v>
      </c>
    </row>
    <row r="78" spans="1:11" ht="13.5" hidden="1">
      <c r="A78" s="1" t="s">
        <v>67</v>
      </c>
      <c r="B78" s="3">
        <v>54775</v>
      </c>
      <c r="C78" s="3">
        <v>54775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72659300</v>
      </c>
      <c r="C79" s="3">
        <v>25723862</v>
      </c>
      <c r="D79" s="3">
        <v>25496487</v>
      </c>
      <c r="E79" s="3">
        <v>0</v>
      </c>
      <c r="F79" s="3">
        <v>0</v>
      </c>
      <c r="G79" s="3">
        <v>0</v>
      </c>
      <c r="H79" s="3">
        <v>19213449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8256</v>
      </c>
      <c r="C80" s="3">
        <v>10178</v>
      </c>
      <c r="D80" s="3">
        <v>1762527</v>
      </c>
      <c r="E80" s="3">
        <v>0</v>
      </c>
      <c r="F80" s="3">
        <v>0</v>
      </c>
      <c r="G80" s="3">
        <v>0</v>
      </c>
      <c r="H80" s="3">
        <v>1804298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4917710</v>
      </c>
      <c r="C81" s="3">
        <v>1786525</v>
      </c>
      <c r="D81" s="3">
        <v>5017980</v>
      </c>
      <c r="E81" s="3">
        <v>0</v>
      </c>
      <c r="F81" s="3">
        <v>0</v>
      </c>
      <c r="G81" s="3">
        <v>0</v>
      </c>
      <c r="H81" s="3">
        <v>8140523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3892349</v>
      </c>
      <c r="C83" s="3">
        <v>10643446</v>
      </c>
      <c r="D83" s="3">
        <v>1546447</v>
      </c>
      <c r="E83" s="3">
        <v>2097972</v>
      </c>
      <c r="F83" s="3">
        <v>2069292</v>
      </c>
      <c r="G83" s="3">
        <v>2069292</v>
      </c>
      <c r="H83" s="3">
        <v>2900231</v>
      </c>
      <c r="I83" s="3">
        <v>2201244</v>
      </c>
      <c r="J83" s="3">
        <v>2320128</v>
      </c>
      <c r="K83" s="3">
        <v>2445396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29797752</v>
      </c>
      <c r="C5" s="6">
        <v>31425047</v>
      </c>
      <c r="D5" s="23">
        <v>33428446</v>
      </c>
      <c r="E5" s="24">
        <v>37810284</v>
      </c>
      <c r="F5" s="6">
        <v>35654757</v>
      </c>
      <c r="G5" s="25">
        <v>35654757</v>
      </c>
      <c r="H5" s="26">
        <v>36281988</v>
      </c>
      <c r="I5" s="24">
        <v>37508820</v>
      </c>
      <c r="J5" s="6">
        <v>39534300</v>
      </c>
      <c r="K5" s="25">
        <v>41669160</v>
      </c>
    </row>
    <row r="6" spans="1:11" ht="12.75">
      <c r="A6" s="22" t="s">
        <v>19</v>
      </c>
      <c r="B6" s="6">
        <v>49000161</v>
      </c>
      <c r="C6" s="6">
        <v>52851093</v>
      </c>
      <c r="D6" s="23">
        <v>55067504</v>
      </c>
      <c r="E6" s="24">
        <v>56238360</v>
      </c>
      <c r="F6" s="6">
        <v>58108220</v>
      </c>
      <c r="G6" s="25">
        <v>58108220</v>
      </c>
      <c r="H6" s="26">
        <v>54353038</v>
      </c>
      <c r="I6" s="24">
        <v>65756676</v>
      </c>
      <c r="J6" s="6">
        <v>69307536</v>
      </c>
      <c r="K6" s="25">
        <v>73050156</v>
      </c>
    </row>
    <row r="7" spans="1:11" ht="12.75">
      <c r="A7" s="22" t="s">
        <v>20</v>
      </c>
      <c r="B7" s="6">
        <v>4676603</v>
      </c>
      <c r="C7" s="6">
        <v>7435467</v>
      </c>
      <c r="D7" s="23">
        <v>8130178</v>
      </c>
      <c r="E7" s="24">
        <v>9274068</v>
      </c>
      <c r="F7" s="6">
        <v>3502640</v>
      </c>
      <c r="G7" s="25">
        <v>3502640</v>
      </c>
      <c r="H7" s="26">
        <v>4017399</v>
      </c>
      <c r="I7" s="24">
        <v>3684780</v>
      </c>
      <c r="J7" s="6">
        <v>3883764</v>
      </c>
      <c r="K7" s="25">
        <v>4093488</v>
      </c>
    </row>
    <row r="8" spans="1:11" ht="12.75">
      <c r="A8" s="22" t="s">
        <v>21</v>
      </c>
      <c r="B8" s="6">
        <v>121961278</v>
      </c>
      <c r="C8" s="6">
        <v>120499328</v>
      </c>
      <c r="D8" s="23">
        <v>127358000</v>
      </c>
      <c r="E8" s="24">
        <v>133484988</v>
      </c>
      <c r="F8" s="6">
        <v>133484988</v>
      </c>
      <c r="G8" s="25">
        <v>133484988</v>
      </c>
      <c r="H8" s="26">
        <v>133485000</v>
      </c>
      <c r="I8" s="24">
        <v>148974012</v>
      </c>
      <c r="J8" s="6">
        <v>158589012</v>
      </c>
      <c r="K8" s="25">
        <v>170444016</v>
      </c>
    </row>
    <row r="9" spans="1:11" ht="12.75">
      <c r="A9" s="22" t="s">
        <v>22</v>
      </c>
      <c r="B9" s="6">
        <v>12559028</v>
      </c>
      <c r="C9" s="6">
        <v>13745491</v>
      </c>
      <c r="D9" s="23">
        <v>11671308</v>
      </c>
      <c r="E9" s="24">
        <v>11057772</v>
      </c>
      <c r="F9" s="6">
        <v>12074832</v>
      </c>
      <c r="G9" s="25">
        <v>12074832</v>
      </c>
      <c r="H9" s="26">
        <v>19410691</v>
      </c>
      <c r="I9" s="24">
        <v>12702792</v>
      </c>
      <c r="J9" s="6">
        <v>13388760</v>
      </c>
      <c r="K9" s="25">
        <v>14111724</v>
      </c>
    </row>
    <row r="10" spans="1:11" ht="20.25">
      <c r="A10" s="27" t="s">
        <v>102</v>
      </c>
      <c r="B10" s="28">
        <f>SUM(B5:B9)</f>
        <v>217994822</v>
      </c>
      <c r="C10" s="29">
        <f aca="true" t="shared" si="0" ref="C10:K10">SUM(C5:C9)</f>
        <v>225956426</v>
      </c>
      <c r="D10" s="30">
        <f t="shared" si="0"/>
        <v>235655436</v>
      </c>
      <c r="E10" s="28">
        <f t="shared" si="0"/>
        <v>247865472</v>
      </c>
      <c r="F10" s="29">
        <f t="shared" si="0"/>
        <v>242825437</v>
      </c>
      <c r="G10" s="31">
        <f t="shared" si="0"/>
        <v>242825437</v>
      </c>
      <c r="H10" s="32">
        <f t="shared" si="0"/>
        <v>247548116</v>
      </c>
      <c r="I10" s="28">
        <f t="shared" si="0"/>
        <v>268627080</v>
      </c>
      <c r="J10" s="29">
        <f t="shared" si="0"/>
        <v>284703372</v>
      </c>
      <c r="K10" s="31">
        <f t="shared" si="0"/>
        <v>303368544</v>
      </c>
    </row>
    <row r="11" spans="1:11" ht="12.75">
      <c r="A11" s="22" t="s">
        <v>23</v>
      </c>
      <c r="B11" s="6">
        <v>59377039</v>
      </c>
      <c r="C11" s="6">
        <v>70975660</v>
      </c>
      <c r="D11" s="23">
        <v>71241830</v>
      </c>
      <c r="E11" s="24">
        <v>87767087</v>
      </c>
      <c r="F11" s="6">
        <v>86113908</v>
      </c>
      <c r="G11" s="25">
        <v>86113908</v>
      </c>
      <c r="H11" s="26">
        <v>74510953</v>
      </c>
      <c r="I11" s="24">
        <v>93981636</v>
      </c>
      <c r="J11" s="6">
        <v>98475540</v>
      </c>
      <c r="K11" s="25">
        <v>105331572</v>
      </c>
    </row>
    <row r="12" spans="1:11" ht="12.75">
      <c r="A12" s="22" t="s">
        <v>24</v>
      </c>
      <c r="B12" s="6">
        <v>10633213</v>
      </c>
      <c r="C12" s="6">
        <v>11328932</v>
      </c>
      <c r="D12" s="23">
        <v>13388894</v>
      </c>
      <c r="E12" s="24">
        <v>13524708</v>
      </c>
      <c r="F12" s="6">
        <v>13524708</v>
      </c>
      <c r="G12" s="25">
        <v>13524708</v>
      </c>
      <c r="H12" s="26">
        <v>13825840</v>
      </c>
      <c r="I12" s="24">
        <v>14533344</v>
      </c>
      <c r="J12" s="6">
        <v>15546540</v>
      </c>
      <c r="K12" s="25">
        <v>16630392</v>
      </c>
    </row>
    <row r="13" spans="1:11" ht="12.75">
      <c r="A13" s="22" t="s">
        <v>103</v>
      </c>
      <c r="B13" s="6">
        <v>41399062</v>
      </c>
      <c r="C13" s="6">
        <v>43969857</v>
      </c>
      <c r="D13" s="23">
        <v>47617425</v>
      </c>
      <c r="E13" s="24">
        <v>47700000</v>
      </c>
      <c r="F13" s="6">
        <v>50000000</v>
      </c>
      <c r="G13" s="25">
        <v>50000000</v>
      </c>
      <c r="H13" s="26">
        <v>47002588</v>
      </c>
      <c r="I13" s="24">
        <v>52000008</v>
      </c>
      <c r="J13" s="6">
        <v>53000004</v>
      </c>
      <c r="K13" s="25">
        <v>54000000</v>
      </c>
    </row>
    <row r="14" spans="1:11" ht="12.75">
      <c r="A14" s="22" t="s">
        <v>25</v>
      </c>
      <c r="B14" s="6">
        <v>2428839</v>
      </c>
      <c r="C14" s="6">
        <v>3493578</v>
      </c>
      <c r="D14" s="23">
        <v>1508521</v>
      </c>
      <c r="E14" s="24">
        <v>447588</v>
      </c>
      <c r="F14" s="6">
        <v>150000</v>
      </c>
      <c r="G14" s="25">
        <v>150000</v>
      </c>
      <c r="H14" s="26">
        <v>2031512</v>
      </c>
      <c r="I14" s="24">
        <v>145656</v>
      </c>
      <c r="J14" s="6">
        <v>53508</v>
      </c>
      <c r="K14" s="25">
        <v>57252</v>
      </c>
    </row>
    <row r="15" spans="1:11" ht="12.75">
      <c r="A15" s="22" t="s">
        <v>26</v>
      </c>
      <c r="B15" s="6">
        <v>35682150</v>
      </c>
      <c r="C15" s="6">
        <v>36195720</v>
      </c>
      <c r="D15" s="23">
        <v>31658471</v>
      </c>
      <c r="E15" s="24">
        <v>36572316</v>
      </c>
      <c r="F15" s="6">
        <v>38723708</v>
      </c>
      <c r="G15" s="25">
        <v>38723708</v>
      </c>
      <c r="H15" s="26">
        <v>35686361</v>
      </c>
      <c r="I15" s="24">
        <v>44555424</v>
      </c>
      <c r="J15" s="6">
        <v>51985524</v>
      </c>
      <c r="K15" s="25">
        <v>59566152</v>
      </c>
    </row>
    <row r="16" spans="1:11" ht="12.75">
      <c r="A16" s="22" t="s">
        <v>21</v>
      </c>
      <c r="B16" s="6">
        <v>1936760</v>
      </c>
      <c r="C16" s="6">
        <v>3228000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45210996</v>
      </c>
      <c r="C17" s="6">
        <v>54943076</v>
      </c>
      <c r="D17" s="23">
        <v>168711164</v>
      </c>
      <c r="E17" s="24">
        <v>96722883</v>
      </c>
      <c r="F17" s="6">
        <v>92473272</v>
      </c>
      <c r="G17" s="25">
        <v>92473272</v>
      </c>
      <c r="H17" s="26">
        <v>67832939</v>
      </c>
      <c r="I17" s="24">
        <v>93159240</v>
      </c>
      <c r="J17" s="6">
        <v>95182668</v>
      </c>
      <c r="K17" s="25">
        <v>99086256</v>
      </c>
    </row>
    <row r="18" spans="1:11" ht="12.75">
      <c r="A18" s="33" t="s">
        <v>28</v>
      </c>
      <c r="B18" s="34">
        <f>SUM(B11:B17)</f>
        <v>196668059</v>
      </c>
      <c r="C18" s="35">
        <f aca="true" t="shared" si="1" ref="C18:K18">SUM(C11:C17)</f>
        <v>224134823</v>
      </c>
      <c r="D18" s="36">
        <f t="shared" si="1"/>
        <v>334126305</v>
      </c>
      <c r="E18" s="34">
        <f t="shared" si="1"/>
        <v>282734582</v>
      </c>
      <c r="F18" s="35">
        <f t="shared" si="1"/>
        <v>280985596</v>
      </c>
      <c r="G18" s="37">
        <f t="shared" si="1"/>
        <v>280985596</v>
      </c>
      <c r="H18" s="38">
        <f t="shared" si="1"/>
        <v>240890193</v>
      </c>
      <c r="I18" s="34">
        <f t="shared" si="1"/>
        <v>298375308</v>
      </c>
      <c r="J18" s="35">
        <f t="shared" si="1"/>
        <v>314243784</v>
      </c>
      <c r="K18" s="37">
        <f t="shared" si="1"/>
        <v>334671624</v>
      </c>
    </row>
    <row r="19" spans="1:11" ht="12.75">
      <c r="A19" s="33" t="s">
        <v>29</v>
      </c>
      <c r="B19" s="39">
        <f>+B10-B18</f>
        <v>21326763</v>
      </c>
      <c r="C19" s="40">
        <f aca="true" t="shared" si="2" ref="C19:K19">+C10-C18</f>
        <v>1821603</v>
      </c>
      <c r="D19" s="41">
        <f t="shared" si="2"/>
        <v>-98470869</v>
      </c>
      <c r="E19" s="39">
        <f t="shared" si="2"/>
        <v>-34869110</v>
      </c>
      <c r="F19" s="40">
        <f t="shared" si="2"/>
        <v>-38160159</v>
      </c>
      <c r="G19" s="42">
        <f t="shared" si="2"/>
        <v>-38160159</v>
      </c>
      <c r="H19" s="43">
        <f t="shared" si="2"/>
        <v>6657923</v>
      </c>
      <c r="I19" s="39">
        <f t="shared" si="2"/>
        <v>-29748228</v>
      </c>
      <c r="J19" s="40">
        <f t="shared" si="2"/>
        <v>-29540412</v>
      </c>
      <c r="K19" s="42">
        <f t="shared" si="2"/>
        <v>-31303080</v>
      </c>
    </row>
    <row r="20" spans="1:11" ht="20.25">
      <c r="A20" s="44" t="s">
        <v>30</v>
      </c>
      <c r="B20" s="45">
        <v>46308894</v>
      </c>
      <c r="C20" s="46">
        <v>37720309</v>
      </c>
      <c r="D20" s="47">
        <v>43008217</v>
      </c>
      <c r="E20" s="45">
        <v>32823000</v>
      </c>
      <c r="F20" s="46">
        <v>34624783</v>
      </c>
      <c r="G20" s="48">
        <v>34624783</v>
      </c>
      <c r="H20" s="49">
        <v>33446324</v>
      </c>
      <c r="I20" s="45">
        <v>33443004</v>
      </c>
      <c r="J20" s="46">
        <v>35160000</v>
      </c>
      <c r="K20" s="48">
        <v>37630008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67635657</v>
      </c>
      <c r="C22" s="57">
        <f aca="true" t="shared" si="3" ref="C22:K22">SUM(C19:C21)</f>
        <v>39541912</v>
      </c>
      <c r="D22" s="58">
        <f t="shared" si="3"/>
        <v>-55462652</v>
      </c>
      <c r="E22" s="56">
        <f t="shared" si="3"/>
        <v>-2046110</v>
      </c>
      <c r="F22" s="57">
        <f t="shared" si="3"/>
        <v>-3535376</v>
      </c>
      <c r="G22" s="59">
        <f t="shared" si="3"/>
        <v>-3535376</v>
      </c>
      <c r="H22" s="60">
        <f t="shared" si="3"/>
        <v>40104247</v>
      </c>
      <c r="I22" s="56">
        <f t="shared" si="3"/>
        <v>3694776</v>
      </c>
      <c r="J22" s="57">
        <f t="shared" si="3"/>
        <v>5619588</v>
      </c>
      <c r="K22" s="59">
        <f t="shared" si="3"/>
        <v>6326928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67635657</v>
      </c>
      <c r="C24" s="40">
        <f aca="true" t="shared" si="4" ref="C24:K24">SUM(C22:C23)</f>
        <v>39541912</v>
      </c>
      <c r="D24" s="41">
        <f t="shared" si="4"/>
        <v>-55462652</v>
      </c>
      <c r="E24" s="39">
        <f t="shared" si="4"/>
        <v>-2046110</v>
      </c>
      <c r="F24" s="40">
        <f t="shared" si="4"/>
        <v>-3535376</v>
      </c>
      <c r="G24" s="42">
        <f t="shared" si="4"/>
        <v>-3535376</v>
      </c>
      <c r="H24" s="43">
        <f t="shared" si="4"/>
        <v>40104247</v>
      </c>
      <c r="I24" s="39">
        <f t="shared" si="4"/>
        <v>3694776</v>
      </c>
      <c r="J24" s="40">
        <f t="shared" si="4"/>
        <v>5619588</v>
      </c>
      <c r="K24" s="42">
        <f t="shared" si="4"/>
        <v>6326928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64980181</v>
      </c>
      <c r="C27" s="7">
        <v>57566056</v>
      </c>
      <c r="D27" s="69">
        <v>-12416021</v>
      </c>
      <c r="E27" s="70">
        <v>45653995</v>
      </c>
      <c r="F27" s="7">
        <v>46464627</v>
      </c>
      <c r="G27" s="71">
        <v>46464627</v>
      </c>
      <c r="H27" s="72">
        <v>-54974577</v>
      </c>
      <c r="I27" s="70">
        <v>864991644</v>
      </c>
      <c r="J27" s="7">
        <v>909672240</v>
      </c>
      <c r="K27" s="71">
        <v>950557284</v>
      </c>
    </row>
    <row r="28" spans="1:11" ht="12.75">
      <c r="A28" s="73" t="s">
        <v>34</v>
      </c>
      <c r="B28" s="6">
        <v>46308893</v>
      </c>
      <c r="C28" s="6">
        <v>32784412</v>
      </c>
      <c r="D28" s="23">
        <v>-57927347</v>
      </c>
      <c r="E28" s="24">
        <v>34508999</v>
      </c>
      <c r="F28" s="6">
        <v>34575727</v>
      </c>
      <c r="G28" s="25">
        <v>34575727</v>
      </c>
      <c r="H28" s="26">
        <v>-89343802</v>
      </c>
      <c r="I28" s="24">
        <v>34536624</v>
      </c>
      <c r="J28" s="6">
        <v>35987880</v>
      </c>
      <c r="K28" s="25">
        <v>38779860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18671288</v>
      </c>
      <c r="C31" s="6">
        <v>24781644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64980181</v>
      </c>
      <c r="C32" s="7">
        <f aca="true" t="shared" si="5" ref="C32:K32">SUM(C28:C31)</f>
        <v>57566056</v>
      </c>
      <c r="D32" s="69">
        <f t="shared" si="5"/>
        <v>-57927347</v>
      </c>
      <c r="E32" s="70">
        <f t="shared" si="5"/>
        <v>34508999</v>
      </c>
      <c r="F32" s="7">
        <f t="shared" si="5"/>
        <v>34575727</v>
      </c>
      <c r="G32" s="71">
        <f t="shared" si="5"/>
        <v>34575727</v>
      </c>
      <c r="H32" s="72">
        <f t="shared" si="5"/>
        <v>-89343802</v>
      </c>
      <c r="I32" s="70">
        <f t="shared" si="5"/>
        <v>34536624</v>
      </c>
      <c r="J32" s="7">
        <f t="shared" si="5"/>
        <v>35987880</v>
      </c>
      <c r="K32" s="71">
        <f t="shared" si="5"/>
        <v>38779860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221545192</v>
      </c>
      <c r="C35" s="6">
        <v>181749153</v>
      </c>
      <c r="D35" s="23">
        <v>177622677</v>
      </c>
      <c r="E35" s="24">
        <v>-105</v>
      </c>
      <c r="F35" s="6">
        <v>0</v>
      </c>
      <c r="G35" s="25">
        <v>0</v>
      </c>
      <c r="H35" s="26">
        <v>274577219</v>
      </c>
      <c r="I35" s="24">
        <v>88356744</v>
      </c>
      <c r="J35" s="6">
        <v>85891212</v>
      </c>
      <c r="K35" s="25">
        <v>88301220</v>
      </c>
    </row>
    <row r="36" spans="1:11" ht="12.75">
      <c r="A36" s="22" t="s">
        <v>40</v>
      </c>
      <c r="B36" s="6">
        <v>891706545</v>
      </c>
      <c r="C36" s="6">
        <v>922432741</v>
      </c>
      <c r="D36" s="23">
        <v>902473823</v>
      </c>
      <c r="E36" s="24">
        <v>-2046005</v>
      </c>
      <c r="F36" s="6">
        <v>-3535373</v>
      </c>
      <c r="G36" s="25">
        <v>-3535373</v>
      </c>
      <c r="H36" s="26">
        <v>864131810</v>
      </c>
      <c r="I36" s="24">
        <v>864991644</v>
      </c>
      <c r="J36" s="6">
        <v>909672240</v>
      </c>
      <c r="K36" s="25">
        <v>950557284</v>
      </c>
    </row>
    <row r="37" spans="1:11" ht="12.75">
      <c r="A37" s="22" t="s">
        <v>41</v>
      </c>
      <c r="B37" s="6">
        <v>54834556</v>
      </c>
      <c r="C37" s="6">
        <v>46082706</v>
      </c>
      <c r="D37" s="23">
        <v>82088996</v>
      </c>
      <c r="E37" s="24">
        <v>0</v>
      </c>
      <c r="F37" s="6">
        <v>0</v>
      </c>
      <c r="G37" s="25">
        <v>0</v>
      </c>
      <c r="H37" s="26">
        <v>97933979</v>
      </c>
      <c r="I37" s="24">
        <v>881267388</v>
      </c>
      <c r="J37" s="6">
        <v>921709332</v>
      </c>
      <c r="K37" s="25">
        <v>960512472</v>
      </c>
    </row>
    <row r="38" spans="1:11" ht="12.75">
      <c r="A38" s="22" t="s">
        <v>42</v>
      </c>
      <c r="B38" s="6">
        <v>28489295</v>
      </c>
      <c r="C38" s="6">
        <v>39371742</v>
      </c>
      <c r="D38" s="23">
        <v>40185594</v>
      </c>
      <c r="E38" s="24">
        <v>0</v>
      </c>
      <c r="F38" s="6">
        <v>0</v>
      </c>
      <c r="G38" s="25">
        <v>0</v>
      </c>
      <c r="H38" s="26">
        <v>38616016</v>
      </c>
      <c r="I38" s="24">
        <v>41000004</v>
      </c>
      <c r="J38" s="6">
        <v>42000000</v>
      </c>
      <c r="K38" s="25">
        <v>43000008</v>
      </c>
    </row>
    <row r="39" spans="1:11" ht="12.75">
      <c r="A39" s="22" t="s">
        <v>43</v>
      </c>
      <c r="B39" s="6">
        <v>1029927886</v>
      </c>
      <c r="C39" s="6">
        <v>1018727446</v>
      </c>
      <c r="D39" s="23">
        <v>1013284555</v>
      </c>
      <c r="E39" s="24">
        <v>0</v>
      </c>
      <c r="F39" s="6">
        <v>0</v>
      </c>
      <c r="G39" s="25">
        <v>0</v>
      </c>
      <c r="H39" s="26">
        <v>964034217</v>
      </c>
      <c r="I39" s="24">
        <v>27386220</v>
      </c>
      <c r="J39" s="6">
        <v>26234556</v>
      </c>
      <c r="K39" s="25">
        <v>29019120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235478036</v>
      </c>
      <c r="C42" s="6">
        <v>73191790</v>
      </c>
      <c r="D42" s="23">
        <v>65692131</v>
      </c>
      <c r="E42" s="24">
        <v>59860937</v>
      </c>
      <c r="F42" s="6">
        <v>60442438</v>
      </c>
      <c r="G42" s="25">
        <v>60442438</v>
      </c>
      <c r="H42" s="26">
        <v>69234468</v>
      </c>
      <c r="I42" s="24">
        <v>-233054388</v>
      </c>
      <c r="J42" s="6">
        <v>-246990408</v>
      </c>
      <c r="K42" s="25">
        <v>-265420512</v>
      </c>
    </row>
    <row r="43" spans="1:11" ht="12.75">
      <c r="A43" s="22" t="s">
        <v>46</v>
      </c>
      <c r="B43" s="6">
        <v>-201626305</v>
      </c>
      <c r="C43" s="6">
        <v>-52630160</v>
      </c>
      <c r="D43" s="23">
        <v>-30639001</v>
      </c>
      <c r="E43" s="24">
        <v>-71309239</v>
      </c>
      <c r="F43" s="6">
        <v>-46464627</v>
      </c>
      <c r="G43" s="25">
        <v>-46464627</v>
      </c>
      <c r="H43" s="26">
        <v>-14785643</v>
      </c>
      <c r="I43" s="24">
        <v>-864991644</v>
      </c>
      <c r="J43" s="6">
        <v>-909672240</v>
      </c>
      <c r="K43" s="25">
        <v>-950557284</v>
      </c>
    </row>
    <row r="44" spans="1:11" ht="12.75">
      <c r="A44" s="22" t="s">
        <v>47</v>
      </c>
      <c r="B44" s="6">
        <v>-1406820</v>
      </c>
      <c r="C44" s="6">
        <v>-1537792</v>
      </c>
      <c r="D44" s="23">
        <v>1807943</v>
      </c>
      <c r="E44" s="24">
        <v>26722</v>
      </c>
      <c r="F44" s="6">
        <v>0</v>
      </c>
      <c r="G44" s="25">
        <v>0</v>
      </c>
      <c r="H44" s="26">
        <v>1413403</v>
      </c>
      <c r="I44" s="24">
        <v>1300008</v>
      </c>
      <c r="J44" s="6">
        <v>-100008</v>
      </c>
      <c r="K44" s="25">
        <v>-199992</v>
      </c>
    </row>
    <row r="45" spans="1:11" ht="12.75">
      <c r="A45" s="33" t="s">
        <v>48</v>
      </c>
      <c r="B45" s="7">
        <v>113249508</v>
      </c>
      <c r="C45" s="7">
        <v>124746335</v>
      </c>
      <c r="D45" s="69">
        <v>161602338</v>
      </c>
      <c r="E45" s="70">
        <v>-11421580</v>
      </c>
      <c r="F45" s="7">
        <v>13977811</v>
      </c>
      <c r="G45" s="71">
        <v>13977811</v>
      </c>
      <c r="H45" s="72">
        <v>150029369</v>
      </c>
      <c r="I45" s="70">
        <v>-180523644</v>
      </c>
      <c r="J45" s="7">
        <v>-199239324</v>
      </c>
      <c r="K45" s="71">
        <v>-218471292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171151241</v>
      </c>
      <c r="C48" s="6">
        <v>124746340</v>
      </c>
      <c r="D48" s="23">
        <v>68645413</v>
      </c>
      <c r="E48" s="24">
        <v>17678578</v>
      </c>
      <c r="F48" s="6">
        <v>12449446</v>
      </c>
      <c r="G48" s="25">
        <v>12449446</v>
      </c>
      <c r="H48" s="26">
        <v>107416706</v>
      </c>
      <c r="I48" s="24">
        <v>50271828</v>
      </c>
      <c r="J48" s="6">
        <v>46902588</v>
      </c>
      <c r="K48" s="25">
        <v>46160196</v>
      </c>
    </row>
    <row r="49" spans="1:11" ht="12.75">
      <c r="A49" s="22" t="s">
        <v>51</v>
      </c>
      <c r="B49" s="6">
        <f>+B75</f>
        <v>15349984.783119254</v>
      </c>
      <c r="C49" s="6">
        <f aca="true" t="shared" si="6" ref="C49:K49">+C75</f>
        <v>-2249620.31587559</v>
      </c>
      <c r="D49" s="23">
        <f t="shared" si="6"/>
        <v>-21906565.13614446</v>
      </c>
      <c r="E49" s="24">
        <f t="shared" si="6"/>
        <v>19788062.00641357</v>
      </c>
      <c r="F49" s="6">
        <f t="shared" si="6"/>
        <v>13978118.390678372</v>
      </c>
      <c r="G49" s="25">
        <f t="shared" si="6"/>
        <v>13978118.390678372</v>
      </c>
      <c r="H49" s="26">
        <f t="shared" si="6"/>
        <v>-21953121.0368544</v>
      </c>
      <c r="I49" s="24">
        <f t="shared" si="6"/>
        <v>879682380</v>
      </c>
      <c r="J49" s="6">
        <f t="shared" si="6"/>
        <v>920273328</v>
      </c>
      <c r="K49" s="25">
        <f t="shared" si="6"/>
        <v>959254464</v>
      </c>
    </row>
    <row r="50" spans="1:11" ht="12.75">
      <c r="A50" s="33" t="s">
        <v>52</v>
      </c>
      <c r="B50" s="7">
        <f>+B48-B49</f>
        <v>155801256.21688074</v>
      </c>
      <c r="C50" s="7">
        <f aca="true" t="shared" si="7" ref="C50:K50">+C48-C49</f>
        <v>126995960.31587559</v>
      </c>
      <c r="D50" s="69">
        <f t="shared" si="7"/>
        <v>90551978.13614446</v>
      </c>
      <c r="E50" s="70">
        <f t="shared" si="7"/>
        <v>-2109484.0064135715</v>
      </c>
      <c r="F50" s="7">
        <f t="shared" si="7"/>
        <v>-1528672.3906783722</v>
      </c>
      <c r="G50" s="71">
        <f t="shared" si="7"/>
        <v>-1528672.3906783722</v>
      </c>
      <c r="H50" s="72">
        <f t="shared" si="7"/>
        <v>129369827.0368544</v>
      </c>
      <c r="I50" s="70">
        <f t="shared" si="7"/>
        <v>-829410552</v>
      </c>
      <c r="J50" s="7">
        <f t="shared" si="7"/>
        <v>-873370740</v>
      </c>
      <c r="K50" s="71">
        <f t="shared" si="7"/>
        <v>-913094268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803262378</v>
      </c>
      <c r="C53" s="6">
        <v>979998797</v>
      </c>
      <c r="D53" s="23">
        <v>927637491</v>
      </c>
      <c r="E53" s="24">
        <v>-2046005</v>
      </c>
      <c r="F53" s="6">
        <v>-3535373</v>
      </c>
      <c r="G53" s="25">
        <v>-3535373</v>
      </c>
      <c r="H53" s="26">
        <v>912633288</v>
      </c>
      <c r="I53" s="24">
        <v>864991644</v>
      </c>
      <c r="J53" s="6">
        <v>909672240</v>
      </c>
      <c r="K53" s="25">
        <v>950557284</v>
      </c>
    </row>
    <row r="54" spans="1:11" ht="12.75">
      <c r="A54" s="22" t="s">
        <v>55</v>
      </c>
      <c r="B54" s="6">
        <v>41399062</v>
      </c>
      <c r="C54" s="6">
        <v>43969857</v>
      </c>
      <c r="D54" s="23">
        <v>0</v>
      </c>
      <c r="E54" s="24">
        <v>47700000</v>
      </c>
      <c r="F54" s="6">
        <v>50000000</v>
      </c>
      <c r="G54" s="25">
        <v>50000000</v>
      </c>
      <c r="H54" s="26">
        <v>47002588</v>
      </c>
      <c r="I54" s="24">
        <v>52000008</v>
      </c>
      <c r="J54" s="6">
        <v>53000004</v>
      </c>
      <c r="K54" s="25">
        <v>54000000</v>
      </c>
    </row>
    <row r="55" spans="1:11" ht="12.75">
      <c r="A55" s="22" t="s">
        <v>56</v>
      </c>
      <c r="B55" s="6">
        <v>12776711</v>
      </c>
      <c r="C55" s="6">
        <v>0</v>
      </c>
      <c r="D55" s="23">
        <v>-23997087</v>
      </c>
      <c r="E55" s="24">
        <v>5000004</v>
      </c>
      <c r="F55" s="6">
        <v>5000000</v>
      </c>
      <c r="G55" s="25">
        <v>5000000</v>
      </c>
      <c r="H55" s="26">
        <v>-25430822</v>
      </c>
      <c r="I55" s="24">
        <v>2750004</v>
      </c>
      <c r="J55" s="6">
        <v>2300016</v>
      </c>
      <c r="K55" s="25">
        <v>1650012</v>
      </c>
    </row>
    <row r="56" spans="1:11" ht="12.75">
      <c r="A56" s="22" t="s">
        <v>57</v>
      </c>
      <c r="B56" s="6">
        <v>7879034</v>
      </c>
      <c r="C56" s="6">
        <v>0</v>
      </c>
      <c r="D56" s="23">
        <v>5369698</v>
      </c>
      <c r="E56" s="24">
        <v>10927008</v>
      </c>
      <c r="F56" s="6">
        <v>10239568</v>
      </c>
      <c r="G56" s="25">
        <v>10239568</v>
      </c>
      <c r="H56" s="26">
        <v>5940543</v>
      </c>
      <c r="I56" s="24">
        <v>10055940</v>
      </c>
      <c r="J56" s="6">
        <v>10789344</v>
      </c>
      <c r="K56" s="25">
        <v>11430312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1679622</v>
      </c>
      <c r="D60" s="23">
        <v>0</v>
      </c>
      <c r="E60" s="24">
        <v>1679622</v>
      </c>
      <c r="F60" s="6">
        <v>1679622</v>
      </c>
      <c r="G60" s="25">
        <v>1679622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0.7179408054672711</v>
      </c>
      <c r="C70" s="5">
        <f aca="true" t="shared" si="8" ref="C70:K70">IF(ISERROR(C71/C72),0,(C71/C72))</f>
        <v>0.798084990019371</v>
      </c>
      <c r="D70" s="5">
        <f t="shared" si="8"/>
        <v>1.1899636421793198</v>
      </c>
      <c r="E70" s="5">
        <f t="shared" si="8"/>
        <v>1.119317655416615</v>
      </c>
      <c r="F70" s="5">
        <f t="shared" si="8"/>
        <v>1.1227903949041886</v>
      </c>
      <c r="G70" s="5">
        <f t="shared" si="8"/>
        <v>1.1227903949041886</v>
      </c>
      <c r="H70" s="5">
        <f t="shared" si="8"/>
        <v>1.0334057727274943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62418857</v>
      </c>
      <c r="C71" s="2">
        <f aca="true" t="shared" si="9" ref="C71:K71">+C83</f>
        <v>74257608</v>
      </c>
      <c r="D71" s="2">
        <f t="shared" si="9"/>
        <v>112053444</v>
      </c>
      <c r="E71" s="2">
        <f t="shared" si="9"/>
        <v>110908848</v>
      </c>
      <c r="F71" s="2">
        <f t="shared" si="9"/>
        <v>110868817</v>
      </c>
      <c r="G71" s="2">
        <f t="shared" si="9"/>
        <v>110868817</v>
      </c>
      <c r="H71" s="2">
        <f t="shared" si="9"/>
        <v>105994880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86941509</v>
      </c>
      <c r="C72" s="2">
        <f aca="true" t="shared" si="10" ref="C72:K72">+C77</f>
        <v>93044737</v>
      </c>
      <c r="D72" s="2">
        <f t="shared" si="10"/>
        <v>94165435</v>
      </c>
      <c r="E72" s="2">
        <f t="shared" si="10"/>
        <v>99086124</v>
      </c>
      <c r="F72" s="2">
        <f t="shared" si="10"/>
        <v>98744002</v>
      </c>
      <c r="G72" s="2">
        <f t="shared" si="10"/>
        <v>98744002</v>
      </c>
      <c r="H72" s="2">
        <f t="shared" si="10"/>
        <v>102568500</v>
      </c>
      <c r="I72" s="2">
        <f t="shared" si="10"/>
        <v>108505596</v>
      </c>
      <c r="J72" s="2">
        <f t="shared" si="10"/>
        <v>114364920</v>
      </c>
      <c r="K72" s="2">
        <f t="shared" si="10"/>
        <v>120540624</v>
      </c>
    </row>
    <row r="73" spans="1:11" ht="12.75" hidden="1">
      <c r="A73" s="2" t="s">
        <v>110</v>
      </c>
      <c r="B73" s="2">
        <f>+B74</f>
        <v>31036353.16666667</v>
      </c>
      <c r="C73" s="2">
        <f aca="true" t="shared" si="11" ref="C73:K73">+(C78+C80+C81+C82)-(B78+B80+B81+B82)</f>
        <v>6680400</v>
      </c>
      <c r="D73" s="2">
        <f t="shared" si="11"/>
        <v>26284990</v>
      </c>
      <c r="E73" s="2">
        <f t="shared" si="11"/>
        <v>-100246139</v>
      </c>
      <c r="F73" s="2">
        <f>+(F78+F80+F81+F82)-(D78+D80+D81+D82)</f>
        <v>-95016902</v>
      </c>
      <c r="G73" s="2">
        <f>+(G78+G80+G81+G82)-(D78+D80+D81+D82)</f>
        <v>-95016902</v>
      </c>
      <c r="H73" s="2">
        <f>+(H78+H80+H81+H82)-(D78+D80+D81+D82)</f>
        <v>21893282</v>
      </c>
      <c r="I73" s="2">
        <f>+(I78+I80+I81+I82)-(E78+E80+E81+E82)</f>
        <v>54804691</v>
      </c>
      <c r="J73" s="2">
        <f t="shared" si="11"/>
        <v>914112</v>
      </c>
      <c r="K73" s="2">
        <f t="shared" si="11"/>
        <v>3111888</v>
      </c>
    </row>
    <row r="74" spans="1:11" ht="12.75" hidden="1">
      <c r="A74" s="2" t="s">
        <v>111</v>
      </c>
      <c r="B74" s="2">
        <f>+TREND(C74:E74)</f>
        <v>31036353.16666667</v>
      </c>
      <c r="C74" s="2">
        <f>+C73</f>
        <v>6680400</v>
      </c>
      <c r="D74" s="2">
        <f aca="true" t="shared" si="12" ref="D74:K74">+D73</f>
        <v>26284990</v>
      </c>
      <c r="E74" s="2">
        <f t="shared" si="12"/>
        <v>-100246139</v>
      </c>
      <c r="F74" s="2">
        <f t="shared" si="12"/>
        <v>-95016902</v>
      </c>
      <c r="G74" s="2">
        <f t="shared" si="12"/>
        <v>-95016902</v>
      </c>
      <c r="H74" s="2">
        <f t="shared" si="12"/>
        <v>21893282</v>
      </c>
      <c r="I74" s="2">
        <f t="shared" si="12"/>
        <v>54804691</v>
      </c>
      <c r="J74" s="2">
        <f t="shared" si="12"/>
        <v>914112</v>
      </c>
      <c r="K74" s="2">
        <f t="shared" si="12"/>
        <v>3111888</v>
      </c>
    </row>
    <row r="75" spans="1:11" ht="12.75" hidden="1">
      <c r="A75" s="2" t="s">
        <v>112</v>
      </c>
      <c r="B75" s="2">
        <f>+B84-(((B80+B81+B78)*B70)-B79)</f>
        <v>15349984.783119254</v>
      </c>
      <c r="C75" s="2">
        <f aca="true" t="shared" si="13" ref="C75:K75">+C84-(((C80+C81+C78)*C70)-C79)</f>
        <v>-2249620.31587559</v>
      </c>
      <c r="D75" s="2">
        <f t="shared" si="13"/>
        <v>-21906565.13614446</v>
      </c>
      <c r="E75" s="2">
        <f t="shared" si="13"/>
        <v>19788062.00641357</v>
      </c>
      <c r="F75" s="2">
        <f t="shared" si="13"/>
        <v>13978118.390678372</v>
      </c>
      <c r="G75" s="2">
        <f t="shared" si="13"/>
        <v>13978118.390678372</v>
      </c>
      <c r="H75" s="2">
        <f t="shared" si="13"/>
        <v>-21953121.0368544</v>
      </c>
      <c r="I75" s="2">
        <f t="shared" si="13"/>
        <v>879682380</v>
      </c>
      <c r="J75" s="2">
        <f t="shared" si="13"/>
        <v>920273328</v>
      </c>
      <c r="K75" s="2">
        <f t="shared" si="13"/>
        <v>959254464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86941509</v>
      </c>
      <c r="C77" s="3">
        <v>93044737</v>
      </c>
      <c r="D77" s="3">
        <v>94165435</v>
      </c>
      <c r="E77" s="3">
        <v>99086124</v>
      </c>
      <c r="F77" s="3">
        <v>98744002</v>
      </c>
      <c r="G77" s="3">
        <v>98744002</v>
      </c>
      <c r="H77" s="3">
        <v>102568500</v>
      </c>
      <c r="I77" s="3">
        <v>108505596</v>
      </c>
      <c r="J77" s="3">
        <v>114364920</v>
      </c>
      <c r="K77" s="3">
        <v>120540624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50961332</v>
      </c>
      <c r="C79" s="3">
        <v>42668571</v>
      </c>
      <c r="D79" s="3">
        <v>76247881</v>
      </c>
      <c r="E79" s="3">
        <v>0</v>
      </c>
      <c r="F79" s="3">
        <v>0</v>
      </c>
      <c r="G79" s="3">
        <v>0</v>
      </c>
      <c r="H79" s="3">
        <v>85459354</v>
      </c>
      <c r="I79" s="3">
        <v>879682380</v>
      </c>
      <c r="J79" s="3">
        <v>920273328</v>
      </c>
      <c r="K79" s="3">
        <v>959254464</v>
      </c>
    </row>
    <row r="80" spans="1:11" ht="13.5" hidden="1">
      <c r="A80" s="1" t="s">
        <v>69</v>
      </c>
      <c r="B80" s="3">
        <v>9399366</v>
      </c>
      <c r="C80" s="3">
        <v>46736015</v>
      </c>
      <c r="D80" s="3">
        <v>43895522</v>
      </c>
      <c r="E80" s="3">
        <v>-17678683</v>
      </c>
      <c r="F80" s="3">
        <v>-12449446</v>
      </c>
      <c r="G80" s="3">
        <v>-12449446</v>
      </c>
      <c r="H80" s="3">
        <v>53436847</v>
      </c>
      <c r="I80" s="3">
        <v>35600004</v>
      </c>
      <c r="J80" s="3">
        <v>36540000</v>
      </c>
      <c r="K80" s="3">
        <v>39500004</v>
      </c>
    </row>
    <row r="81" spans="1:11" ht="13.5" hidden="1">
      <c r="A81" s="1" t="s">
        <v>70</v>
      </c>
      <c r="B81" s="3">
        <v>40202700</v>
      </c>
      <c r="C81" s="3">
        <v>9546451</v>
      </c>
      <c r="D81" s="3">
        <v>38589726</v>
      </c>
      <c r="E81" s="3">
        <v>0</v>
      </c>
      <c r="F81" s="3">
        <v>0</v>
      </c>
      <c r="G81" s="3">
        <v>0</v>
      </c>
      <c r="H81" s="3">
        <v>50503423</v>
      </c>
      <c r="I81" s="3">
        <v>1526004</v>
      </c>
      <c r="J81" s="3">
        <v>1500120</v>
      </c>
      <c r="K81" s="3">
        <v>1652004</v>
      </c>
    </row>
    <row r="82" spans="1:11" ht="13.5" hidden="1">
      <c r="A82" s="1" t="s">
        <v>71</v>
      </c>
      <c r="B82" s="3">
        <v>0</v>
      </c>
      <c r="C82" s="3">
        <v>0</v>
      </c>
      <c r="D82" s="3">
        <v>82208</v>
      </c>
      <c r="E82" s="3">
        <v>0</v>
      </c>
      <c r="F82" s="3">
        <v>0</v>
      </c>
      <c r="G82" s="3">
        <v>0</v>
      </c>
      <c r="H82" s="3">
        <v>520468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62418857</v>
      </c>
      <c r="C83" s="3">
        <v>74257608</v>
      </c>
      <c r="D83" s="3">
        <v>112053444</v>
      </c>
      <c r="E83" s="3">
        <v>110908848</v>
      </c>
      <c r="F83" s="3">
        <v>110868817</v>
      </c>
      <c r="G83" s="3">
        <v>110868817</v>
      </c>
      <c r="H83" s="3">
        <v>105994880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22395062</v>
      </c>
      <c r="C5" s="6">
        <v>19493930</v>
      </c>
      <c r="D5" s="23">
        <v>36691386</v>
      </c>
      <c r="E5" s="24">
        <v>36650063</v>
      </c>
      <c r="F5" s="6">
        <v>33010483</v>
      </c>
      <c r="G5" s="25">
        <v>33010483</v>
      </c>
      <c r="H5" s="26">
        <v>32756280</v>
      </c>
      <c r="I5" s="24">
        <v>34727088</v>
      </c>
      <c r="J5" s="6">
        <v>36602352</v>
      </c>
      <c r="K5" s="25">
        <v>38578896</v>
      </c>
    </row>
    <row r="6" spans="1:11" ht="12.75">
      <c r="A6" s="22" t="s">
        <v>19</v>
      </c>
      <c r="B6" s="6">
        <v>68787522</v>
      </c>
      <c r="C6" s="6">
        <v>77250735</v>
      </c>
      <c r="D6" s="23">
        <v>75394278</v>
      </c>
      <c r="E6" s="24">
        <v>101546119</v>
      </c>
      <c r="F6" s="6">
        <v>89924699</v>
      </c>
      <c r="G6" s="25">
        <v>89924699</v>
      </c>
      <c r="H6" s="26">
        <v>87282281</v>
      </c>
      <c r="I6" s="24">
        <v>101507188</v>
      </c>
      <c r="J6" s="6">
        <v>106988520</v>
      </c>
      <c r="K6" s="25">
        <v>112765908</v>
      </c>
    </row>
    <row r="7" spans="1:11" ht="12.75">
      <c r="A7" s="22" t="s">
        <v>20</v>
      </c>
      <c r="B7" s="6">
        <v>4290304</v>
      </c>
      <c r="C7" s="6">
        <v>2889230</v>
      </c>
      <c r="D7" s="23">
        <v>2927874</v>
      </c>
      <c r="E7" s="24">
        <v>3000000</v>
      </c>
      <c r="F7" s="6">
        <v>2800000</v>
      </c>
      <c r="G7" s="25">
        <v>2800000</v>
      </c>
      <c r="H7" s="26">
        <v>2133031</v>
      </c>
      <c r="I7" s="24">
        <v>2945610</v>
      </c>
      <c r="J7" s="6">
        <v>3104664</v>
      </c>
      <c r="K7" s="25">
        <v>3272316</v>
      </c>
    </row>
    <row r="8" spans="1:11" ht="12.75">
      <c r="A8" s="22" t="s">
        <v>21</v>
      </c>
      <c r="B8" s="6">
        <v>216652000</v>
      </c>
      <c r="C8" s="6">
        <v>213105000</v>
      </c>
      <c r="D8" s="23">
        <v>226163000</v>
      </c>
      <c r="E8" s="24">
        <v>245278048</v>
      </c>
      <c r="F8" s="6">
        <v>245278043</v>
      </c>
      <c r="G8" s="25">
        <v>245278043</v>
      </c>
      <c r="H8" s="26">
        <v>245283154</v>
      </c>
      <c r="I8" s="24">
        <v>272735289</v>
      </c>
      <c r="J8" s="6">
        <v>291737208</v>
      </c>
      <c r="K8" s="25">
        <v>314255196</v>
      </c>
    </row>
    <row r="9" spans="1:11" ht="12.75">
      <c r="A9" s="22" t="s">
        <v>22</v>
      </c>
      <c r="B9" s="6">
        <v>18177751</v>
      </c>
      <c r="C9" s="6">
        <v>76530176</v>
      </c>
      <c r="D9" s="23">
        <v>73386689</v>
      </c>
      <c r="E9" s="24">
        <v>90309425</v>
      </c>
      <c r="F9" s="6">
        <v>84683435</v>
      </c>
      <c r="G9" s="25">
        <v>84683435</v>
      </c>
      <c r="H9" s="26">
        <v>85001407</v>
      </c>
      <c r="I9" s="24">
        <v>89087228</v>
      </c>
      <c r="J9" s="6">
        <v>93897816</v>
      </c>
      <c r="K9" s="25">
        <v>98968332</v>
      </c>
    </row>
    <row r="10" spans="1:11" ht="20.25">
      <c r="A10" s="27" t="s">
        <v>102</v>
      </c>
      <c r="B10" s="28">
        <f>SUM(B5:B9)</f>
        <v>330302639</v>
      </c>
      <c r="C10" s="29">
        <f aca="true" t="shared" si="0" ref="C10:K10">SUM(C5:C9)</f>
        <v>389269071</v>
      </c>
      <c r="D10" s="30">
        <f t="shared" si="0"/>
        <v>414563227</v>
      </c>
      <c r="E10" s="28">
        <f t="shared" si="0"/>
        <v>476783655</v>
      </c>
      <c r="F10" s="29">
        <f t="shared" si="0"/>
        <v>455696660</v>
      </c>
      <c r="G10" s="31">
        <f t="shared" si="0"/>
        <v>455696660</v>
      </c>
      <c r="H10" s="32">
        <f t="shared" si="0"/>
        <v>452456153</v>
      </c>
      <c r="I10" s="28">
        <f t="shared" si="0"/>
        <v>501002403</v>
      </c>
      <c r="J10" s="29">
        <f t="shared" si="0"/>
        <v>532330560</v>
      </c>
      <c r="K10" s="31">
        <f t="shared" si="0"/>
        <v>567840648</v>
      </c>
    </row>
    <row r="11" spans="1:11" ht="12.75">
      <c r="A11" s="22" t="s">
        <v>23</v>
      </c>
      <c r="B11" s="6">
        <v>112150611</v>
      </c>
      <c r="C11" s="6">
        <v>117780736</v>
      </c>
      <c r="D11" s="23">
        <v>121278477</v>
      </c>
      <c r="E11" s="24">
        <v>134149346</v>
      </c>
      <c r="F11" s="6">
        <v>130473076</v>
      </c>
      <c r="G11" s="25">
        <v>130473076</v>
      </c>
      <c r="H11" s="26">
        <v>141238260</v>
      </c>
      <c r="I11" s="24">
        <v>147531807</v>
      </c>
      <c r="J11" s="6">
        <v>157232424</v>
      </c>
      <c r="K11" s="25">
        <v>165565704</v>
      </c>
    </row>
    <row r="12" spans="1:11" ht="12.75">
      <c r="A12" s="22" t="s">
        <v>24</v>
      </c>
      <c r="B12" s="6">
        <v>19060569</v>
      </c>
      <c r="C12" s="6">
        <v>20297858</v>
      </c>
      <c r="D12" s="23">
        <v>22433457</v>
      </c>
      <c r="E12" s="24">
        <v>25070414</v>
      </c>
      <c r="F12" s="6">
        <v>24291049</v>
      </c>
      <c r="G12" s="25">
        <v>24291049</v>
      </c>
      <c r="H12" s="26">
        <v>23234548</v>
      </c>
      <c r="I12" s="24">
        <v>25554276</v>
      </c>
      <c r="J12" s="6">
        <v>27266496</v>
      </c>
      <c r="K12" s="25">
        <v>28093392</v>
      </c>
    </row>
    <row r="13" spans="1:11" ht="12.75">
      <c r="A13" s="22" t="s">
        <v>103</v>
      </c>
      <c r="B13" s="6">
        <v>49728016</v>
      </c>
      <c r="C13" s="6">
        <v>54913404</v>
      </c>
      <c r="D13" s="23">
        <v>54284147</v>
      </c>
      <c r="E13" s="24">
        <v>53177226</v>
      </c>
      <c r="F13" s="6">
        <v>53177226</v>
      </c>
      <c r="G13" s="25">
        <v>53177226</v>
      </c>
      <c r="H13" s="26">
        <v>54489938</v>
      </c>
      <c r="I13" s="24">
        <v>58620684</v>
      </c>
      <c r="J13" s="6">
        <v>61786260</v>
      </c>
      <c r="K13" s="25">
        <v>63036348</v>
      </c>
    </row>
    <row r="14" spans="1:11" ht="12.75">
      <c r="A14" s="22" t="s">
        <v>25</v>
      </c>
      <c r="B14" s="6">
        <v>2141105</v>
      </c>
      <c r="C14" s="6">
        <v>1426148</v>
      </c>
      <c r="D14" s="23">
        <v>1757133</v>
      </c>
      <c r="E14" s="24">
        <v>2500000</v>
      </c>
      <c r="F14" s="6">
        <v>2900000</v>
      </c>
      <c r="G14" s="25">
        <v>2900000</v>
      </c>
      <c r="H14" s="26">
        <v>4504721</v>
      </c>
      <c r="I14" s="24">
        <v>2505072</v>
      </c>
      <c r="J14" s="6">
        <v>1140792</v>
      </c>
      <c r="K14" s="25">
        <v>53412</v>
      </c>
    </row>
    <row r="15" spans="1:11" ht="12.75">
      <c r="A15" s="22" t="s">
        <v>26</v>
      </c>
      <c r="B15" s="6">
        <v>69966196</v>
      </c>
      <c r="C15" s="6">
        <v>78276513</v>
      </c>
      <c r="D15" s="23">
        <v>82603190</v>
      </c>
      <c r="E15" s="24">
        <v>99968078</v>
      </c>
      <c r="F15" s="6">
        <v>82210563</v>
      </c>
      <c r="G15" s="25">
        <v>82210563</v>
      </c>
      <c r="H15" s="26">
        <v>91211185</v>
      </c>
      <c r="I15" s="24">
        <v>94531650</v>
      </c>
      <c r="J15" s="6">
        <v>107730324</v>
      </c>
      <c r="K15" s="25">
        <v>122681736</v>
      </c>
    </row>
    <row r="16" spans="1:11" ht="12.75">
      <c r="A16" s="22" t="s">
        <v>21</v>
      </c>
      <c r="B16" s="6">
        <v>1279474</v>
      </c>
      <c r="C16" s="6">
        <v>707968</v>
      </c>
      <c r="D16" s="23">
        <v>20054183</v>
      </c>
      <c r="E16" s="24">
        <v>4403973</v>
      </c>
      <c r="F16" s="6">
        <v>3580043</v>
      </c>
      <c r="G16" s="25">
        <v>3580043</v>
      </c>
      <c r="H16" s="26">
        <v>5846286</v>
      </c>
      <c r="I16" s="24">
        <v>3740229</v>
      </c>
      <c r="J16" s="6">
        <v>3942192</v>
      </c>
      <c r="K16" s="25">
        <v>4155084</v>
      </c>
    </row>
    <row r="17" spans="1:11" ht="12.75">
      <c r="A17" s="22" t="s">
        <v>27</v>
      </c>
      <c r="B17" s="6">
        <v>114764804</v>
      </c>
      <c r="C17" s="6">
        <v>178897842</v>
      </c>
      <c r="D17" s="23">
        <v>160680036</v>
      </c>
      <c r="E17" s="24">
        <v>152038947</v>
      </c>
      <c r="F17" s="6">
        <v>152536523</v>
      </c>
      <c r="G17" s="25">
        <v>152536523</v>
      </c>
      <c r="H17" s="26">
        <v>163819336</v>
      </c>
      <c r="I17" s="24">
        <v>150110798</v>
      </c>
      <c r="J17" s="6">
        <v>152808372</v>
      </c>
      <c r="K17" s="25">
        <v>156868620</v>
      </c>
    </row>
    <row r="18" spans="1:11" ht="12.75">
      <c r="A18" s="33" t="s">
        <v>28</v>
      </c>
      <c r="B18" s="34">
        <f>SUM(B11:B17)</f>
        <v>369090775</v>
      </c>
      <c r="C18" s="35">
        <f aca="true" t="shared" si="1" ref="C18:K18">SUM(C11:C17)</f>
        <v>452300469</v>
      </c>
      <c r="D18" s="36">
        <f t="shared" si="1"/>
        <v>463090623</v>
      </c>
      <c r="E18" s="34">
        <f t="shared" si="1"/>
        <v>471307984</v>
      </c>
      <c r="F18" s="35">
        <f t="shared" si="1"/>
        <v>449168480</v>
      </c>
      <c r="G18" s="37">
        <f t="shared" si="1"/>
        <v>449168480</v>
      </c>
      <c r="H18" s="38">
        <f t="shared" si="1"/>
        <v>484344274</v>
      </c>
      <c r="I18" s="34">
        <f t="shared" si="1"/>
        <v>482594516</v>
      </c>
      <c r="J18" s="35">
        <f t="shared" si="1"/>
        <v>511906860</v>
      </c>
      <c r="K18" s="37">
        <f t="shared" si="1"/>
        <v>540454296</v>
      </c>
    </row>
    <row r="19" spans="1:11" ht="12.75">
      <c r="A19" s="33" t="s">
        <v>29</v>
      </c>
      <c r="B19" s="39">
        <f>+B10-B18</f>
        <v>-38788136</v>
      </c>
      <c r="C19" s="40">
        <f aca="true" t="shared" si="2" ref="C19:K19">+C10-C18</f>
        <v>-63031398</v>
      </c>
      <c r="D19" s="41">
        <f t="shared" si="2"/>
        <v>-48527396</v>
      </c>
      <c r="E19" s="39">
        <f t="shared" si="2"/>
        <v>5475671</v>
      </c>
      <c r="F19" s="40">
        <f t="shared" si="2"/>
        <v>6528180</v>
      </c>
      <c r="G19" s="42">
        <f t="shared" si="2"/>
        <v>6528180</v>
      </c>
      <c r="H19" s="43">
        <f t="shared" si="2"/>
        <v>-31888121</v>
      </c>
      <c r="I19" s="39">
        <f t="shared" si="2"/>
        <v>18407887</v>
      </c>
      <c r="J19" s="40">
        <f t="shared" si="2"/>
        <v>20423700</v>
      </c>
      <c r="K19" s="42">
        <f t="shared" si="2"/>
        <v>27386352</v>
      </c>
    </row>
    <row r="20" spans="1:11" ht="20.25">
      <c r="A20" s="44" t="s">
        <v>30</v>
      </c>
      <c r="B20" s="45">
        <v>77188422</v>
      </c>
      <c r="C20" s="46">
        <v>68930154</v>
      </c>
      <c r="D20" s="47">
        <v>97867229</v>
      </c>
      <c r="E20" s="45">
        <v>63830003</v>
      </c>
      <c r="F20" s="46">
        <v>64278678</v>
      </c>
      <c r="G20" s="48">
        <v>64278678</v>
      </c>
      <c r="H20" s="49">
        <v>70766115</v>
      </c>
      <c r="I20" s="45">
        <v>73921008</v>
      </c>
      <c r="J20" s="46">
        <v>74234016</v>
      </c>
      <c r="K20" s="48">
        <v>75773016</v>
      </c>
    </row>
    <row r="21" spans="1:11" ht="12.75">
      <c r="A21" s="22" t="s">
        <v>104</v>
      </c>
      <c r="B21" s="50">
        <v>0</v>
      </c>
      <c r="C21" s="51">
        <v>0</v>
      </c>
      <c r="D21" s="52">
        <v>9573190</v>
      </c>
      <c r="E21" s="50">
        <v>0</v>
      </c>
      <c r="F21" s="51">
        <v>0</v>
      </c>
      <c r="G21" s="53">
        <v>0</v>
      </c>
      <c r="H21" s="54">
        <v>41272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38400286</v>
      </c>
      <c r="C22" s="57">
        <f aca="true" t="shared" si="3" ref="C22:K22">SUM(C19:C21)</f>
        <v>5898756</v>
      </c>
      <c r="D22" s="58">
        <f t="shared" si="3"/>
        <v>58913023</v>
      </c>
      <c r="E22" s="56">
        <f t="shared" si="3"/>
        <v>69305674</v>
      </c>
      <c r="F22" s="57">
        <f t="shared" si="3"/>
        <v>70806858</v>
      </c>
      <c r="G22" s="59">
        <f t="shared" si="3"/>
        <v>70806858</v>
      </c>
      <c r="H22" s="60">
        <f t="shared" si="3"/>
        <v>38919266</v>
      </c>
      <c r="I22" s="56">
        <f t="shared" si="3"/>
        <v>92328895</v>
      </c>
      <c r="J22" s="57">
        <f t="shared" si="3"/>
        <v>94657716</v>
      </c>
      <c r="K22" s="59">
        <f t="shared" si="3"/>
        <v>103159368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38400286</v>
      </c>
      <c r="C24" s="40">
        <f aca="true" t="shared" si="4" ref="C24:K24">SUM(C22:C23)</f>
        <v>5898756</v>
      </c>
      <c r="D24" s="41">
        <f t="shared" si="4"/>
        <v>58913023</v>
      </c>
      <c r="E24" s="39">
        <f t="shared" si="4"/>
        <v>69305674</v>
      </c>
      <c r="F24" s="40">
        <f t="shared" si="4"/>
        <v>70806858</v>
      </c>
      <c r="G24" s="42">
        <f t="shared" si="4"/>
        <v>70806858</v>
      </c>
      <c r="H24" s="43">
        <f t="shared" si="4"/>
        <v>38919266</v>
      </c>
      <c r="I24" s="39">
        <f t="shared" si="4"/>
        <v>92328895</v>
      </c>
      <c r="J24" s="40">
        <f t="shared" si="4"/>
        <v>94657716</v>
      </c>
      <c r="K24" s="42">
        <f t="shared" si="4"/>
        <v>103159368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108388067</v>
      </c>
      <c r="C27" s="7">
        <v>80664683</v>
      </c>
      <c r="D27" s="69">
        <v>78531933</v>
      </c>
      <c r="E27" s="70">
        <v>75868928</v>
      </c>
      <c r="F27" s="7">
        <v>71368272</v>
      </c>
      <c r="G27" s="71">
        <v>71368272</v>
      </c>
      <c r="H27" s="72">
        <v>284415801</v>
      </c>
      <c r="I27" s="70">
        <v>1205243571</v>
      </c>
      <c r="J27" s="7">
        <v>1243019868</v>
      </c>
      <c r="K27" s="71">
        <v>1276574064</v>
      </c>
    </row>
    <row r="28" spans="1:11" ht="12.75">
      <c r="A28" s="73" t="s">
        <v>34</v>
      </c>
      <c r="B28" s="6">
        <v>77188424</v>
      </c>
      <c r="C28" s="6">
        <v>68894845</v>
      </c>
      <c r="D28" s="23">
        <v>38743863</v>
      </c>
      <c r="E28" s="24">
        <v>55504368</v>
      </c>
      <c r="F28" s="6">
        <v>55951539</v>
      </c>
      <c r="G28" s="25">
        <v>55951539</v>
      </c>
      <c r="H28" s="26">
        <v>39317024</v>
      </c>
      <c r="I28" s="24">
        <v>77399276</v>
      </c>
      <c r="J28" s="6">
        <v>77192784</v>
      </c>
      <c r="K28" s="25">
        <v>67389708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31199642</v>
      </c>
      <c r="C31" s="6">
        <v>11769838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108388066</v>
      </c>
      <c r="C32" s="7">
        <f aca="true" t="shared" si="5" ref="C32:K32">SUM(C28:C31)</f>
        <v>80664683</v>
      </c>
      <c r="D32" s="69">
        <f t="shared" si="5"/>
        <v>38743863</v>
      </c>
      <c r="E32" s="70">
        <f t="shared" si="5"/>
        <v>55504368</v>
      </c>
      <c r="F32" s="7">
        <f t="shared" si="5"/>
        <v>55951539</v>
      </c>
      <c r="G32" s="71">
        <f t="shared" si="5"/>
        <v>55951539</v>
      </c>
      <c r="H32" s="72">
        <f t="shared" si="5"/>
        <v>39317024</v>
      </c>
      <c r="I32" s="70">
        <f t="shared" si="5"/>
        <v>77399276</v>
      </c>
      <c r="J32" s="7">
        <f t="shared" si="5"/>
        <v>77192784</v>
      </c>
      <c r="K32" s="71">
        <f t="shared" si="5"/>
        <v>67389708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58123708</v>
      </c>
      <c r="C35" s="6">
        <v>84021966</v>
      </c>
      <c r="D35" s="23">
        <v>121741853</v>
      </c>
      <c r="E35" s="24">
        <v>-95497778</v>
      </c>
      <c r="F35" s="6">
        <v>-82140272</v>
      </c>
      <c r="G35" s="25">
        <v>-82140272</v>
      </c>
      <c r="H35" s="26">
        <v>130516484</v>
      </c>
      <c r="I35" s="24">
        <v>115014000</v>
      </c>
      <c r="J35" s="6">
        <v>131172840</v>
      </c>
      <c r="K35" s="25">
        <v>160431012</v>
      </c>
    </row>
    <row r="36" spans="1:11" ht="12.75">
      <c r="A36" s="22" t="s">
        <v>40</v>
      </c>
      <c r="B36" s="6">
        <v>979291813</v>
      </c>
      <c r="C36" s="6">
        <v>992943770</v>
      </c>
      <c r="D36" s="23">
        <v>1011366242</v>
      </c>
      <c r="E36" s="24">
        <v>70703304</v>
      </c>
      <c r="F36" s="6">
        <v>66202648</v>
      </c>
      <c r="G36" s="25">
        <v>66202648</v>
      </c>
      <c r="H36" s="26">
        <v>1058791483</v>
      </c>
      <c r="I36" s="24">
        <v>1218699571</v>
      </c>
      <c r="J36" s="6">
        <v>1257265872</v>
      </c>
      <c r="K36" s="25">
        <v>1291590072</v>
      </c>
    </row>
    <row r="37" spans="1:11" ht="12.75">
      <c r="A37" s="22" t="s">
        <v>41</v>
      </c>
      <c r="B37" s="6">
        <v>69263087</v>
      </c>
      <c r="C37" s="6">
        <v>101860677</v>
      </c>
      <c r="D37" s="23">
        <v>91805643</v>
      </c>
      <c r="E37" s="24">
        <v>0</v>
      </c>
      <c r="F37" s="6">
        <v>0</v>
      </c>
      <c r="G37" s="25">
        <v>0</v>
      </c>
      <c r="H37" s="26">
        <v>146404274</v>
      </c>
      <c r="I37" s="24">
        <v>81126991</v>
      </c>
      <c r="J37" s="6">
        <v>87796008</v>
      </c>
      <c r="K37" s="25">
        <v>74484012</v>
      </c>
    </row>
    <row r="38" spans="1:11" ht="12.75">
      <c r="A38" s="22" t="s">
        <v>42</v>
      </c>
      <c r="B38" s="6">
        <v>95864926</v>
      </c>
      <c r="C38" s="6">
        <v>89811211</v>
      </c>
      <c r="D38" s="23">
        <v>97095581</v>
      </c>
      <c r="E38" s="24">
        <v>0</v>
      </c>
      <c r="F38" s="6">
        <v>0</v>
      </c>
      <c r="G38" s="25">
        <v>0</v>
      </c>
      <c r="H38" s="26">
        <v>107095116</v>
      </c>
      <c r="I38" s="24">
        <v>113239000</v>
      </c>
      <c r="J38" s="6">
        <v>93460008</v>
      </c>
      <c r="K38" s="25">
        <v>93708000</v>
      </c>
    </row>
    <row r="39" spans="1:11" ht="12.75">
      <c r="A39" s="22" t="s">
        <v>43</v>
      </c>
      <c r="B39" s="6">
        <v>872287508</v>
      </c>
      <c r="C39" s="6">
        <v>885293848</v>
      </c>
      <c r="D39" s="23">
        <v>885293847</v>
      </c>
      <c r="E39" s="24">
        <v>-94100148</v>
      </c>
      <c r="F39" s="6">
        <v>-86744482</v>
      </c>
      <c r="G39" s="25">
        <v>-86744482</v>
      </c>
      <c r="H39" s="26">
        <v>896843499</v>
      </c>
      <c r="I39" s="24">
        <v>1047018685</v>
      </c>
      <c r="J39" s="6">
        <v>1112524980</v>
      </c>
      <c r="K39" s="25">
        <v>1180669704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22789796</v>
      </c>
      <c r="C42" s="6">
        <v>97916752</v>
      </c>
      <c r="D42" s="23">
        <v>447862307</v>
      </c>
      <c r="E42" s="24">
        <v>-366706518</v>
      </c>
      <c r="F42" s="6">
        <v>-342987884</v>
      </c>
      <c r="G42" s="25">
        <v>-342987884</v>
      </c>
      <c r="H42" s="26">
        <v>-338190472</v>
      </c>
      <c r="I42" s="24">
        <v>-368214260</v>
      </c>
      <c r="J42" s="6">
        <v>-391350024</v>
      </c>
      <c r="K42" s="25">
        <v>-417765804</v>
      </c>
    </row>
    <row r="43" spans="1:11" ht="12.75">
      <c r="A43" s="22" t="s">
        <v>46</v>
      </c>
      <c r="B43" s="6">
        <v>-30567362</v>
      </c>
      <c r="C43" s="6">
        <v>-80664683</v>
      </c>
      <c r="D43" s="23">
        <v>-111396269</v>
      </c>
      <c r="E43" s="24">
        <v>-63162810</v>
      </c>
      <c r="F43" s="6">
        <v>-71368272</v>
      </c>
      <c r="G43" s="25">
        <v>-71368272</v>
      </c>
      <c r="H43" s="26">
        <v>-64152415</v>
      </c>
      <c r="I43" s="24">
        <v>-13456000</v>
      </c>
      <c r="J43" s="6">
        <v>-790004</v>
      </c>
      <c r="K43" s="25">
        <v>-770004</v>
      </c>
    </row>
    <row r="44" spans="1:11" ht="12.75">
      <c r="A44" s="22" t="s">
        <v>47</v>
      </c>
      <c r="B44" s="6">
        <v>-5414929</v>
      </c>
      <c r="C44" s="6">
        <v>-8169707</v>
      </c>
      <c r="D44" s="23">
        <v>5249232</v>
      </c>
      <c r="E44" s="24">
        <v>-5249232</v>
      </c>
      <c r="F44" s="6">
        <v>0</v>
      </c>
      <c r="G44" s="25">
        <v>0</v>
      </c>
      <c r="H44" s="26">
        <v>-8673056</v>
      </c>
      <c r="I44" s="24">
        <v>-4825000</v>
      </c>
      <c r="J44" s="6">
        <v>-11400000</v>
      </c>
      <c r="K44" s="25">
        <v>-2804004</v>
      </c>
    </row>
    <row r="45" spans="1:11" ht="12.75">
      <c r="A45" s="33" t="s">
        <v>48</v>
      </c>
      <c r="B45" s="7">
        <v>11965225</v>
      </c>
      <c r="C45" s="7">
        <v>21047587</v>
      </c>
      <c r="D45" s="69">
        <v>362659472</v>
      </c>
      <c r="E45" s="70">
        <v>-435118560</v>
      </c>
      <c r="F45" s="7">
        <v>-414356156</v>
      </c>
      <c r="G45" s="71">
        <v>-414356156</v>
      </c>
      <c r="H45" s="72">
        <v>-404740243</v>
      </c>
      <c r="I45" s="70">
        <v>-357458260</v>
      </c>
      <c r="J45" s="7">
        <v>-372219200</v>
      </c>
      <c r="K45" s="71">
        <v>-375395808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11965225</v>
      </c>
      <c r="C48" s="6">
        <v>21047586</v>
      </c>
      <c r="D48" s="23">
        <v>6685613</v>
      </c>
      <c r="E48" s="24">
        <v>-93501151</v>
      </c>
      <c r="F48" s="6">
        <v>-80143645</v>
      </c>
      <c r="G48" s="25">
        <v>-80143645</v>
      </c>
      <c r="H48" s="26">
        <v>24924059</v>
      </c>
      <c r="I48" s="24">
        <v>42493000</v>
      </c>
      <c r="J48" s="6">
        <v>45566832</v>
      </c>
      <c r="K48" s="25">
        <v>60960012</v>
      </c>
    </row>
    <row r="49" spans="1:11" ht="12.75">
      <c r="A49" s="22" t="s">
        <v>51</v>
      </c>
      <c r="B49" s="6">
        <f>+B75</f>
        <v>21816015.02608749</v>
      </c>
      <c r="C49" s="6">
        <f aca="true" t="shared" si="6" ref="C49:K49">+C75</f>
        <v>49347519.23240786</v>
      </c>
      <c r="D49" s="23">
        <f t="shared" si="6"/>
        <v>69775631.57575634</v>
      </c>
      <c r="E49" s="24">
        <f t="shared" si="6"/>
        <v>6870000</v>
      </c>
      <c r="F49" s="6">
        <f t="shared" si="6"/>
        <v>6870000</v>
      </c>
      <c r="G49" s="25">
        <f t="shared" si="6"/>
        <v>6870000</v>
      </c>
      <c r="H49" s="26">
        <f t="shared" si="6"/>
        <v>121703377.16483872</v>
      </c>
      <c r="I49" s="24">
        <f t="shared" si="6"/>
        <v>68054891</v>
      </c>
      <c r="J49" s="6">
        <f t="shared" si="6"/>
        <v>73788323</v>
      </c>
      <c r="K49" s="25">
        <f t="shared" si="6"/>
        <v>69406149</v>
      </c>
    </row>
    <row r="50" spans="1:11" ht="12.75">
      <c r="A50" s="33" t="s">
        <v>52</v>
      </c>
      <c r="B50" s="7">
        <f>+B48-B49</f>
        <v>-9850790.026087489</v>
      </c>
      <c r="C50" s="7">
        <f aca="true" t="shared" si="7" ref="C50:K50">+C48-C49</f>
        <v>-28299933.23240786</v>
      </c>
      <c r="D50" s="69">
        <f t="shared" si="7"/>
        <v>-63090018.57575634</v>
      </c>
      <c r="E50" s="70">
        <f t="shared" si="7"/>
        <v>-100371151</v>
      </c>
      <c r="F50" s="7">
        <f t="shared" si="7"/>
        <v>-87013645</v>
      </c>
      <c r="G50" s="71">
        <f t="shared" si="7"/>
        <v>-87013645</v>
      </c>
      <c r="H50" s="72">
        <f t="shared" si="7"/>
        <v>-96779318.16483872</v>
      </c>
      <c r="I50" s="70">
        <f t="shared" si="7"/>
        <v>-25561891</v>
      </c>
      <c r="J50" s="7">
        <f t="shared" si="7"/>
        <v>-28221491</v>
      </c>
      <c r="K50" s="71">
        <f t="shared" si="7"/>
        <v>-8446137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967888156</v>
      </c>
      <c r="C53" s="6">
        <v>938646419</v>
      </c>
      <c r="D53" s="23">
        <v>947613748</v>
      </c>
      <c r="E53" s="24">
        <v>70703304</v>
      </c>
      <c r="F53" s="6">
        <v>77861</v>
      </c>
      <c r="G53" s="25">
        <v>77861</v>
      </c>
      <c r="H53" s="26">
        <v>1009953199</v>
      </c>
      <c r="I53" s="24">
        <v>1141952540</v>
      </c>
      <c r="J53" s="6">
        <v>1156484568</v>
      </c>
      <c r="K53" s="25">
        <v>1196140860</v>
      </c>
    </row>
    <row r="54" spans="1:11" ht="12.75">
      <c r="A54" s="22" t="s">
        <v>55</v>
      </c>
      <c r="B54" s="6">
        <v>49728016</v>
      </c>
      <c r="C54" s="6">
        <v>54913404</v>
      </c>
      <c r="D54" s="23">
        <v>0</v>
      </c>
      <c r="E54" s="24">
        <v>51180599</v>
      </c>
      <c r="F54" s="6">
        <v>51180599</v>
      </c>
      <c r="G54" s="25">
        <v>51180599</v>
      </c>
      <c r="H54" s="26">
        <v>54224271</v>
      </c>
      <c r="I54" s="24">
        <v>56520228</v>
      </c>
      <c r="J54" s="6">
        <v>59572380</v>
      </c>
      <c r="K54" s="25">
        <v>60789252</v>
      </c>
    </row>
    <row r="55" spans="1:11" ht="12.75">
      <c r="A55" s="22" t="s">
        <v>56</v>
      </c>
      <c r="B55" s="6">
        <v>30190496</v>
      </c>
      <c r="C55" s="6">
        <v>40622075</v>
      </c>
      <c r="D55" s="23">
        <v>-59894816</v>
      </c>
      <c r="E55" s="24">
        <v>38571316</v>
      </c>
      <c r="F55" s="6">
        <v>42056409</v>
      </c>
      <c r="G55" s="25">
        <v>42056409</v>
      </c>
      <c r="H55" s="26">
        <v>-23816388</v>
      </c>
      <c r="I55" s="24">
        <v>123484148</v>
      </c>
      <c r="J55" s="6">
        <v>114992448</v>
      </c>
      <c r="K55" s="25">
        <v>110085432</v>
      </c>
    </row>
    <row r="56" spans="1:11" ht="12.75">
      <c r="A56" s="22" t="s">
        <v>57</v>
      </c>
      <c r="B56" s="6">
        <v>9336535</v>
      </c>
      <c r="C56" s="6">
        <v>10353102</v>
      </c>
      <c r="D56" s="23">
        <v>7982684</v>
      </c>
      <c r="E56" s="24">
        <v>15450000</v>
      </c>
      <c r="F56" s="6">
        <v>9294350</v>
      </c>
      <c r="G56" s="25">
        <v>9294350</v>
      </c>
      <c r="H56" s="26">
        <v>12087531</v>
      </c>
      <c r="I56" s="24">
        <v>9565250</v>
      </c>
      <c r="J56" s="6">
        <v>10081764</v>
      </c>
      <c r="K56" s="25">
        <v>10181712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1303</v>
      </c>
      <c r="C59" s="6">
        <v>1305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1472800</v>
      </c>
      <c r="J59" s="6">
        <v>1552331</v>
      </c>
      <c r="K59" s="25">
        <v>1636157</v>
      </c>
    </row>
    <row r="60" spans="1:11" ht="12.75">
      <c r="A60" s="90" t="s">
        <v>60</v>
      </c>
      <c r="B60" s="6">
        <v>5235000</v>
      </c>
      <c r="C60" s="6">
        <v>8567898</v>
      </c>
      <c r="D60" s="23">
        <v>5628105</v>
      </c>
      <c r="E60" s="24">
        <v>9112121</v>
      </c>
      <c r="F60" s="6">
        <v>9112121</v>
      </c>
      <c r="G60" s="25">
        <v>9112121</v>
      </c>
      <c r="H60" s="26">
        <v>9112121</v>
      </c>
      <c r="I60" s="24">
        <v>9585951</v>
      </c>
      <c r="J60" s="6">
        <v>10103593</v>
      </c>
      <c r="K60" s="25">
        <v>10649187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3000</v>
      </c>
      <c r="C64" s="98">
        <v>3126</v>
      </c>
      <c r="D64" s="99">
        <v>0</v>
      </c>
      <c r="E64" s="97">
        <v>3895</v>
      </c>
      <c r="F64" s="98">
        <v>3895</v>
      </c>
      <c r="G64" s="99">
        <v>3895</v>
      </c>
      <c r="H64" s="100">
        <v>3895</v>
      </c>
      <c r="I64" s="97">
        <v>3480</v>
      </c>
      <c r="J64" s="98">
        <v>3000</v>
      </c>
      <c r="K64" s="99">
        <v>3162</v>
      </c>
    </row>
    <row r="65" spans="1:11" ht="12.75">
      <c r="A65" s="96" t="s">
        <v>65</v>
      </c>
      <c r="B65" s="97">
        <v>50306</v>
      </c>
      <c r="C65" s="98">
        <v>50312</v>
      </c>
      <c r="D65" s="99">
        <v>0</v>
      </c>
      <c r="E65" s="97">
        <v>50317</v>
      </c>
      <c r="F65" s="98">
        <v>50317</v>
      </c>
      <c r="G65" s="99">
        <v>50317</v>
      </c>
      <c r="H65" s="100">
        <v>50317</v>
      </c>
      <c r="I65" s="97">
        <v>54129</v>
      </c>
      <c r="J65" s="98">
        <v>54129</v>
      </c>
      <c r="K65" s="99">
        <v>54129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0.7441444366966858</v>
      </c>
      <c r="C70" s="5">
        <f aca="true" t="shared" si="8" ref="C70:K70">IF(ISERROR(C71/C72),0,(C71/C72))</f>
        <v>0.5836045827836225</v>
      </c>
      <c r="D70" s="5">
        <f t="shared" si="8"/>
        <v>0.09603453950315112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0.006937520302798178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77010015</v>
      </c>
      <c r="C71" s="2">
        <f aca="true" t="shared" si="9" ref="C71:K71">+C83</f>
        <v>97348669</v>
      </c>
      <c r="D71" s="2">
        <f t="shared" si="9"/>
        <v>16868868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1342443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103487994</v>
      </c>
      <c r="C72" s="2">
        <f aca="true" t="shared" si="10" ref="C72:K72">+C77</f>
        <v>166805868</v>
      </c>
      <c r="D72" s="2">
        <f t="shared" si="10"/>
        <v>175654177</v>
      </c>
      <c r="E72" s="2">
        <f t="shared" si="10"/>
        <v>220344784</v>
      </c>
      <c r="F72" s="2">
        <f t="shared" si="10"/>
        <v>200926244</v>
      </c>
      <c r="G72" s="2">
        <f t="shared" si="10"/>
        <v>200926244</v>
      </c>
      <c r="H72" s="2">
        <f t="shared" si="10"/>
        <v>193504731</v>
      </c>
      <c r="I72" s="2">
        <f t="shared" si="10"/>
        <v>218281107</v>
      </c>
      <c r="J72" s="2">
        <f t="shared" si="10"/>
        <v>230068104</v>
      </c>
      <c r="K72" s="2">
        <f t="shared" si="10"/>
        <v>242491848</v>
      </c>
    </row>
    <row r="73" spans="1:11" ht="12.75" hidden="1">
      <c r="A73" s="2" t="s">
        <v>110</v>
      </c>
      <c r="B73" s="2">
        <f>+B74</f>
        <v>56793716.999999985</v>
      </c>
      <c r="C73" s="2">
        <f aca="true" t="shared" si="11" ref="C73:K73">+(C78+C80+C81+C82)-(B78+B80+B81+B82)</f>
        <v>17001617</v>
      </c>
      <c r="D73" s="2">
        <f t="shared" si="11"/>
        <v>64661787</v>
      </c>
      <c r="E73" s="2">
        <f t="shared" si="11"/>
        <v>-126430643</v>
      </c>
      <c r="F73" s="2">
        <f>+(F78+F80+F81+F82)-(D78+D80+D81+D82)</f>
        <v>-126430643</v>
      </c>
      <c r="G73" s="2">
        <f>+(G78+G80+G81+G82)-(D78+D80+D81+D82)</f>
        <v>-126430643</v>
      </c>
      <c r="H73" s="2">
        <f>+(H78+H80+H81+H82)-(D78+D80+D81+D82)</f>
        <v>-24284416</v>
      </c>
      <c r="I73" s="2">
        <f>+(I78+I80+I81+I82)-(E78+E80+E81+E82)</f>
        <v>84673627</v>
      </c>
      <c r="J73" s="2">
        <f t="shared" si="11"/>
        <v>14025012</v>
      </c>
      <c r="K73" s="2">
        <f t="shared" si="11"/>
        <v>14464992</v>
      </c>
    </row>
    <row r="74" spans="1:11" ht="12.75" hidden="1">
      <c r="A74" s="2" t="s">
        <v>111</v>
      </c>
      <c r="B74" s="2">
        <f>+TREND(C74:E74)</f>
        <v>56793716.999999985</v>
      </c>
      <c r="C74" s="2">
        <f>+C73</f>
        <v>17001617</v>
      </c>
      <c r="D74" s="2">
        <f aca="true" t="shared" si="12" ref="D74:K74">+D73</f>
        <v>64661787</v>
      </c>
      <c r="E74" s="2">
        <f t="shared" si="12"/>
        <v>-126430643</v>
      </c>
      <c r="F74" s="2">
        <f t="shared" si="12"/>
        <v>-126430643</v>
      </c>
      <c r="G74" s="2">
        <f t="shared" si="12"/>
        <v>-126430643</v>
      </c>
      <c r="H74" s="2">
        <f t="shared" si="12"/>
        <v>-24284416</v>
      </c>
      <c r="I74" s="2">
        <f t="shared" si="12"/>
        <v>84673627</v>
      </c>
      <c r="J74" s="2">
        <f t="shared" si="12"/>
        <v>14025012</v>
      </c>
      <c r="K74" s="2">
        <f t="shared" si="12"/>
        <v>14464992</v>
      </c>
    </row>
    <row r="75" spans="1:11" ht="12.75" hidden="1">
      <c r="A75" s="2" t="s">
        <v>112</v>
      </c>
      <c r="B75" s="2">
        <f>+B84-(((B80+B81+B78)*B70)-B79)</f>
        <v>21816015.02608749</v>
      </c>
      <c r="C75" s="2">
        <f aca="true" t="shared" si="13" ref="C75:K75">+C84-(((C80+C81+C78)*C70)-C79)</f>
        <v>49347519.23240786</v>
      </c>
      <c r="D75" s="2">
        <f t="shared" si="13"/>
        <v>69775631.57575634</v>
      </c>
      <c r="E75" s="2">
        <f t="shared" si="13"/>
        <v>6870000</v>
      </c>
      <c r="F75" s="2">
        <f t="shared" si="13"/>
        <v>6870000</v>
      </c>
      <c r="G75" s="2">
        <f t="shared" si="13"/>
        <v>6870000</v>
      </c>
      <c r="H75" s="2">
        <f t="shared" si="13"/>
        <v>121703377.16483872</v>
      </c>
      <c r="I75" s="2">
        <f t="shared" si="13"/>
        <v>68054891</v>
      </c>
      <c r="J75" s="2">
        <f t="shared" si="13"/>
        <v>73788323</v>
      </c>
      <c r="K75" s="2">
        <f t="shared" si="13"/>
        <v>69406149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103487994</v>
      </c>
      <c r="C77" s="3">
        <v>166805868</v>
      </c>
      <c r="D77" s="3">
        <v>175654177</v>
      </c>
      <c r="E77" s="3">
        <v>220344784</v>
      </c>
      <c r="F77" s="3">
        <v>200926244</v>
      </c>
      <c r="G77" s="3">
        <v>200926244</v>
      </c>
      <c r="H77" s="3">
        <v>193504731</v>
      </c>
      <c r="I77" s="3">
        <v>218281107</v>
      </c>
      <c r="J77" s="3">
        <v>230068104</v>
      </c>
      <c r="K77" s="3">
        <v>242491848</v>
      </c>
    </row>
    <row r="78" spans="1:11" ht="13.5" hidden="1">
      <c r="A78" s="1" t="s">
        <v>67</v>
      </c>
      <c r="B78" s="3">
        <v>0</v>
      </c>
      <c r="C78" s="3">
        <v>0</v>
      </c>
      <c r="D78" s="3">
        <v>11932253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53643528</v>
      </c>
      <c r="C79" s="3">
        <v>84230866</v>
      </c>
      <c r="D79" s="3">
        <v>81692361</v>
      </c>
      <c r="E79" s="3">
        <v>0</v>
      </c>
      <c r="F79" s="3">
        <v>0</v>
      </c>
      <c r="G79" s="3">
        <v>0</v>
      </c>
      <c r="H79" s="3">
        <v>122396448</v>
      </c>
      <c r="I79" s="3">
        <v>60923991</v>
      </c>
      <c r="J79" s="3">
        <v>66535992</v>
      </c>
      <c r="K79" s="3">
        <v>61969992</v>
      </c>
    </row>
    <row r="80" spans="1:11" ht="13.5" hidden="1">
      <c r="A80" s="1" t="s">
        <v>69</v>
      </c>
      <c r="B80" s="3">
        <v>24545020</v>
      </c>
      <c r="C80" s="3">
        <v>20636049</v>
      </c>
      <c r="D80" s="3">
        <v>11388324</v>
      </c>
      <c r="E80" s="3">
        <v>-1996627</v>
      </c>
      <c r="F80" s="3">
        <v>-1996627</v>
      </c>
      <c r="G80" s="3">
        <v>-1996627</v>
      </c>
      <c r="H80" s="3">
        <v>41405849</v>
      </c>
      <c r="I80" s="3">
        <v>41950000</v>
      </c>
      <c r="J80" s="3">
        <v>48499008</v>
      </c>
      <c r="K80" s="3">
        <v>54834000</v>
      </c>
    </row>
    <row r="81" spans="1:11" ht="13.5" hidden="1">
      <c r="A81" s="1" t="s">
        <v>70</v>
      </c>
      <c r="B81" s="3">
        <v>18225592</v>
      </c>
      <c r="C81" s="3">
        <v>39136180</v>
      </c>
      <c r="D81" s="3">
        <v>100767376</v>
      </c>
      <c r="E81" s="3">
        <v>0</v>
      </c>
      <c r="F81" s="3">
        <v>0</v>
      </c>
      <c r="G81" s="3">
        <v>0</v>
      </c>
      <c r="H81" s="3">
        <v>58495961</v>
      </c>
      <c r="I81" s="3">
        <v>40727000</v>
      </c>
      <c r="J81" s="3">
        <v>48203004</v>
      </c>
      <c r="K81" s="3">
        <v>56333004</v>
      </c>
    </row>
    <row r="82" spans="1:11" ht="13.5" hidden="1">
      <c r="A82" s="1" t="s">
        <v>71</v>
      </c>
      <c r="B82" s="3">
        <v>0</v>
      </c>
      <c r="C82" s="3">
        <v>0</v>
      </c>
      <c r="D82" s="3">
        <v>346063</v>
      </c>
      <c r="E82" s="3">
        <v>0</v>
      </c>
      <c r="F82" s="3">
        <v>0</v>
      </c>
      <c r="G82" s="3">
        <v>0</v>
      </c>
      <c r="H82" s="3">
        <v>247790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77010015</v>
      </c>
      <c r="C83" s="3">
        <v>97348669</v>
      </c>
      <c r="D83" s="3">
        <v>16868868</v>
      </c>
      <c r="E83" s="3">
        <v>0</v>
      </c>
      <c r="F83" s="3">
        <v>0</v>
      </c>
      <c r="G83" s="3">
        <v>0</v>
      </c>
      <c r="H83" s="3">
        <v>1342443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6870000</v>
      </c>
      <c r="F84" s="3">
        <v>6870000</v>
      </c>
      <c r="G84" s="3">
        <v>6870000</v>
      </c>
      <c r="H84" s="3">
        <v>0</v>
      </c>
      <c r="I84" s="3">
        <v>7130900</v>
      </c>
      <c r="J84" s="3">
        <v>7252331</v>
      </c>
      <c r="K84" s="3">
        <v>7436157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31833949</v>
      </c>
      <c r="C5" s="6">
        <v>37889871</v>
      </c>
      <c r="D5" s="23">
        <v>3142312</v>
      </c>
      <c r="E5" s="24">
        <v>37237289</v>
      </c>
      <c r="F5" s="6">
        <v>38129250</v>
      </c>
      <c r="G5" s="25">
        <v>38129250</v>
      </c>
      <c r="H5" s="26">
        <v>38129250</v>
      </c>
      <c r="I5" s="24">
        <v>43049421</v>
      </c>
      <c r="J5" s="6">
        <v>45695704</v>
      </c>
      <c r="K5" s="25">
        <v>48341987</v>
      </c>
    </row>
    <row r="6" spans="1:11" ht="12.7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2.75">
      <c r="A7" s="22" t="s">
        <v>20</v>
      </c>
      <c r="B7" s="6">
        <v>11702407</v>
      </c>
      <c r="C7" s="6">
        <v>9891055</v>
      </c>
      <c r="D7" s="23">
        <v>110806</v>
      </c>
      <c r="E7" s="24">
        <v>10234567</v>
      </c>
      <c r="F7" s="6">
        <v>5304438</v>
      </c>
      <c r="G7" s="25">
        <v>5304438</v>
      </c>
      <c r="H7" s="26">
        <v>3577684</v>
      </c>
      <c r="I7" s="24">
        <v>5692573</v>
      </c>
      <c r="J7" s="6">
        <v>6034127</v>
      </c>
      <c r="K7" s="25">
        <v>6335833</v>
      </c>
    </row>
    <row r="8" spans="1:11" ht="12.75">
      <c r="A8" s="22" t="s">
        <v>21</v>
      </c>
      <c r="B8" s="6">
        <v>232170000</v>
      </c>
      <c r="C8" s="6">
        <v>228273000</v>
      </c>
      <c r="D8" s="23">
        <v>0</v>
      </c>
      <c r="E8" s="24">
        <v>244825000</v>
      </c>
      <c r="F8" s="6">
        <v>244825000</v>
      </c>
      <c r="G8" s="25">
        <v>244825000</v>
      </c>
      <c r="H8" s="26">
        <v>244443449</v>
      </c>
      <c r="I8" s="24">
        <v>270771000</v>
      </c>
      <c r="J8" s="6">
        <v>287206000</v>
      </c>
      <c r="K8" s="25">
        <v>306521000</v>
      </c>
    </row>
    <row r="9" spans="1:11" ht="12.75">
      <c r="A9" s="22" t="s">
        <v>22</v>
      </c>
      <c r="B9" s="6">
        <v>27080699</v>
      </c>
      <c r="C9" s="6">
        <v>38464463</v>
      </c>
      <c r="D9" s="23">
        <v>3812119</v>
      </c>
      <c r="E9" s="24">
        <v>35888993</v>
      </c>
      <c r="F9" s="6">
        <v>39928161</v>
      </c>
      <c r="G9" s="25">
        <v>39928161</v>
      </c>
      <c r="H9" s="26">
        <v>50114027</v>
      </c>
      <c r="I9" s="24">
        <v>45569795</v>
      </c>
      <c r="J9" s="6">
        <v>46334335</v>
      </c>
      <c r="K9" s="25">
        <v>48605912</v>
      </c>
    </row>
    <row r="10" spans="1:11" ht="20.25">
      <c r="A10" s="27" t="s">
        <v>102</v>
      </c>
      <c r="B10" s="28">
        <f>SUM(B5:B9)</f>
        <v>302787055</v>
      </c>
      <c r="C10" s="29">
        <f aca="true" t="shared" si="0" ref="C10:K10">SUM(C5:C9)</f>
        <v>314518389</v>
      </c>
      <c r="D10" s="30">
        <f t="shared" si="0"/>
        <v>7065237</v>
      </c>
      <c r="E10" s="28">
        <f t="shared" si="0"/>
        <v>328185849</v>
      </c>
      <c r="F10" s="29">
        <f t="shared" si="0"/>
        <v>328186849</v>
      </c>
      <c r="G10" s="31">
        <f t="shared" si="0"/>
        <v>328186849</v>
      </c>
      <c r="H10" s="32">
        <f t="shared" si="0"/>
        <v>336264410</v>
      </c>
      <c r="I10" s="28">
        <f t="shared" si="0"/>
        <v>365082789</v>
      </c>
      <c r="J10" s="29">
        <f t="shared" si="0"/>
        <v>385270166</v>
      </c>
      <c r="K10" s="31">
        <f t="shared" si="0"/>
        <v>409804732</v>
      </c>
    </row>
    <row r="11" spans="1:11" ht="12.75">
      <c r="A11" s="22" t="s">
        <v>23</v>
      </c>
      <c r="B11" s="6">
        <v>51285222</v>
      </c>
      <c r="C11" s="6">
        <v>54432830</v>
      </c>
      <c r="D11" s="23">
        <v>7834014</v>
      </c>
      <c r="E11" s="24">
        <v>85167661</v>
      </c>
      <c r="F11" s="6">
        <v>77256565</v>
      </c>
      <c r="G11" s="25">
        <v>77256565</v>
      </c>
      <c r="H11" s="26">
        <v>70740283</v>
      </c>
      <c r="I11" s="24">
        <v>90078598</v>
      </c>
      <c r="J11" s="6">
        <v>95755284</v>
      </c>
      <c r="K11" s="25">
        <v>101979374</v>
      </c>
    </row>
    <row r="12" spans="1:11" ht="12.75">
      <c r="A12" s="22" t="s">
        <v>24</v>
      </c>
      <c r="B12" s="6">
        <v>19909469</v>
      </c>
      <c r="C12" s="6">
        <v>19996427</v>
      </c>
      <c r="D12" s="23">
        <v>1798445</v>
      </c>
      <c r="E12" s="24">
        <v>24909097</v>
      </c>
      <c r="F12" s="6">
        <v>24909097</v>
      </c>
      <c r="G12" s="25">
        <v>24909097</v>
      </c>
      <c r="H12" s="26">
        <v>22333467</v>
      </c>
      <c r="I12" s="24">
        <v>24329197</v>
      </c>
      <c r="J12" s="6">
        <v>26032243</v>
      </c>
      <c r="K12" s="25">
        <v>27854499</v>
      </c>
    </row>
    <row r="13" spans="1:11" ht="12.75">
      <c r="A13" s="22" t="s">
        <v>103</v>
      </c>
      <c r="B13" s="6">
        <v>16615720</v>
      </c>
      <c r="C13" s="6">
        <v>22339668</v>
      </c>
      <c r="D13" s="23">
        <v>2289328</v>
      </c>
      <c r="E13" s="24">
        <v>22197873</v>
      </c>
      <c r="F13" s="6">
        <v>26479761</v>
      </c>
      <c r="G13" s="25">
        <v>26479761</v>
      </c>
      <c r="H13" s="26">
        <v>28676051</v>
      </c>
      <c r="I13" s="24">
        <v>27280000</v>
      </c>
      <c r="J13" s="6">
        <v>31372000</v>
      </c>
      <c r="K13" s="25">
        <v>36659700</v>
      </c>
    </row>
    <row r="14" spans="1:11" ht="12.75">
      <c r="A14" s="22" t="s">
        <v>25</v>
      </c>
      <c r="B14" s="6">
        <v>0</v>
      </c>
      <c r="C14" s="6">
        <v>0</v>
      </c>
      <c r="D14" s="23">
        <v>403000</v>
      </c>
      <c r="E14" s="24">
        <v>0</v>
      </c>
      <c r="F14" s="6">
        <v>0</v>
      </c>
      <c r="G14" s="25">
        <v>0</v>
      </c>
      <c r="H14" s="26">
        <v>490103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0</v>
      </c>
      <c r="C15" s="6">
        <v>0</v>
      </c>
      <c r="D15" s="23">
        <v>11571</v>
      </c>
      <c r="E15" s="24">
        <v>50000</v>
      </c>
      <c r="F15" s="6">
        <v>50000</v>
      </c>
      <c r="G15" s="25">
        <v>50000</v>
      </c>
      <c r="H15" s="26">
        <v>27825</v>
      </c>
      <c r="I15" s="24">
        <v>52600</v>
      </c>
      <c r="J15" s="6">
        <v>55440</v>
      </c>
      <c r="K15" s="25">
        <v>58434</v>
      </c>
    </row>
    <row r="16" spans="1:11" ht="12.75">
      <c r="A16" s="22" t="s">
        <v>21</v>
      </c>
      <c r="B16" s="6">
        <v>0</v>
      </c>
      <c r="C16" s="6">
        <v>0</v>
      </c>
      <c r="D16" s="23">
        <v>5218006</v>
      </c>
      <c r="E16" s="24">
        <v>17245217</v>
      </c>
      <c r="F16" s="6">
        <v>17445217</v>
      </c>
      <c r="G16" s="25">
        <v>17445217</v>
      </c>
      <c r="H16" s="26">
        <v>18195246</v>
      </c>
      <c r="I16" s="24">
        <v>7750000</v>
      </c>
      <c r="J16" s="6">
        <v>9300000</v>
      </c>
      <c r="K16" s="25">
        <v>9750000</v>
      </c>
    </row>
    <row r="17" spans="1:11" ht="12.75">
      <c r="A17" s="22" t="s">
        <v>27</v>
      </c>
      <c r="B17" s="6">
        <v>253051149</v>
      </c>
      <c r="C17" s="6">
        <v>294554549</v>
      </c>
      <c r="D17" s="23">
        <v>194151137</v>
      </c>
      <c r="E17" s="24">
        <v>168829699</v>
      </c>
      <c r="F17" s="6">
        <v>197110889</v>
      </c>
      <c r="G17" s="25">
        <v>197110889</v>
      </c>
      <c r="H17" s="26">
        <v>329286264</v>
      </c>
      <c r="I17" s="24">
        <v>187536961</v>
      </c>
      <c r="J17" s="6">
        <v>193899000</v>
      </c>
      <c r="K17" s="25">
        <v>197599787</v>
      </c>
    </row>
    <row r="18" spans="1:11" ht="12.75">
      <c r="A18" s="33" t="s">
        <v>28</v>
      </c>
      <c r="B18" s="34">
        <f>SUM(B11:B17)</f>
        <v>340861560</v>
      </c>
      <c r="C18" s="35">
        <f aca="true" t="shared" si="1" ref="C18:K18">SUM(C11:C17)</f>
        <v>391323474</v>
      </c>
      <c r="D18" s="36">
        <f t="shared" si="1"/>
        <v>211705501</v>
      </c>
      <c r="E18" s="34">
        <f t="shared" si="1"/>
        <v>318399547</v>
      </c>
      <c r="F18" s="35">
        <f t="shared" si="1"/>
        <v>343251529</v>
      </c>
      <c r="G18" s="37">
        <f t="shared" si="1"/>
        <v>343251529</v>
      </c>
      <c r="H18" s="38">
        <f t="shared" si="1"/>
        <v>469749239</v>
      </c>
      <c r="I18" s="34">
        <f t="shared" si="1"/>
        <v>337027356</v>
      </c>
      <c r="J18" s="35">
        <f t="shared" si="1"/>
        <v>356413967</v>
      </c>
      <c r="K18" s="37">
        <f t="shared" si="1"/>
        <v>373901794</v>
      </c>
    </row>
    <row r="19" spans="1:11" ht="12.75">
      <c r="A19" s="33" t="s">
        <v>29</v>
      </c>
      <c r="B19" s="39">
        <f>+B10-B18</f>
        <v>-38074505</v>
      </c>
      <c r="C19" s="40">
        <f aca="true" t="shared" si="2" ref="C19:K19">+C10-C18</f>
        <v>-76805085</v>
      </c>
      <c r="D19" s="41">
        <f t="shared" si="2"/>
        <v>-204640264</v>
      </c>
      <c r="E19" s="39">
        <f t="shared" si="2"/>
        <v>9786302</v>
      </c>
      <c r="F19" s="40">
        <f t="shared" si="2"/>
        <v>-15064680</v>
      </c>
      <c r="G19" s="42">
        <f t="shared" si="2"/>
        <v>-15064680</v>
      </c>
      <c r="H19" s="43">
        <f t="shared" si="2"/>
        <v>-133484829</v>
      </c>
      <c r="I19" s="39">
        <f t="shared" si="2"/>
        <v>28055433</v>
      </c>
      <c r="J19" s="40">
        <f t="shared" si="2"/>
        <v>28856199</v>
      </c>
      <c r="K19" s="42">
        <f t="shared" si="2"/>
        <v>35902938</v>
      </c>
    </row>
    <row r="20" spans="1:11" ht="20.25">
      <c r="A20" s="44" t="s">
        <v>30</v>
      </c>
      <c r="B20" s="45">
        <v>75450000</v>
      </c>
      <c r="C20" s="46">
        <v>90798637</v>
      </c>
      <c r="D20" s="47">
        <v>3811046</v>
      </c>
      <c r="E20" s="45">
        <v>78012000</v>
      </c>
      <c r="F20" s="46">
        <v>78012000</v>
      </c>
      <c r="G20" s="48">
        <v>78012000</v>
      </c>
      <c r="H20" s="49">
        <v>86735165</v>
      </c>
      <c r="I20" s="45">
        <v>62122000</v>
      </c>
      <c r="J20" s="46">
        <v>65569000</v>
      </c>
      <c r="K20" s="48">
        <v>70529000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37375495</v>
      </c>
      <c r="C22" s="57">
        <f aca="true" t="shared" si="3" ref="C22:K22">SUM(C19:C21)</f>
        <v>13993552</v>
      </c>
      <c r="D22" s="58">
        <f t="shared" si="3"/>
        <v>-200829218</v>
      </c>
      <c r="E22" s="56">
        <f t="shared" si="3"/>
        <v>87798302</v>
      </c>
      <c r="F22" s="57">
        <f t="shared" si="3"/>
        <v>62947320</v>
      </c>
      <c r="G22" s="59">
        <f t="shared" si="3"/>
        <v>62947320</v>
      </c>
      <c r="H22" s="60">
        <f t="shared" si="3"/>
        <v>-46749664</v>
      </c>
      <c r="I22" s="56">
        <f t="shared" si="3"/>
        <v>90177433</v>
      </c>
      <c r="J22" s="57">
        <f t="shared" si="3"/>
        <v>94425199</v>
      </c>
      <c r="K22" s="59">
        <f t="shared" si="3"/>
        <v>106431938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37375495</v>
      </c>
      <c r="C24" s="40">
        <f aca="true" t="shared" si="4" ref="C24:K24">SUM(C22:C23)</f>
        <v>13993552</v>
      </c>
      <c r="D24" s="41">
        <f t="shared" si="4"/>
        <v>-200829218</v>
      </c>
      <c r="E24" s="39">
        <f t="shared" si="4"/>
        <v>87798302</v>
      </c>
      <c r="F24" s="40">
        <f t="shared" si="4"/>
        <v>62947320</v>
      </c>
      <c r="G24" s="42">
        <f t="shared" si="4"/>
        <v>62947320</v>
      </c>
      <c r="H24" s="43">
        <f t="shared" si="4"/>
        <v>-46749664</v>
      </c>
      <c r="I24" s="39">
        <f t="shared" si="4"/>
        <v>90177433</v>
      </c>
      <c r="J24" s="40">
        <f t="shared" si="4"/>
        <v>94425199</v>
      </c>
      <c r="K24" s="42">
        <f t="shared" si="4"/>
        <v>106431938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171040001</v>
      </c>
      <c r="C27" s="7">
        <v>168070808</v>
      </c>
      <c r="D27" s="69">
        <v>-113976465</v>
      </c>
      <c r="E27" s="70">
        <v>104112172</v>
      </c>
      <c r="F27" s="7">
        <v>102782173</v>
      </c>
      <c r="G27" s="71">
        <v>102782173</v>
      </c>
      <c r="H27" s="72">
        <v>7641501</v>
      </c>
      <c r="I27" s="70">
        <v>90012694</v>
      </c>
      <c r="J27" s="7">
        <v>93982607</v>
      </c>
      <c r="K27" s="71">
        <v>106192893</v>
      </c>
    </row>
    <row r="28" spans="1:11" ht="12.75">
      <c r="A28" s="73" t="s">
        <v>34</v>
      </c>
      <c r="B28" s="6">
        <v>171040001</v>
      </c>
      <c r="C28" s="6">
        <v>168070808</v>
      </c>
      <c r="D28" s="23">
        <v>-86305991</v>
      </c>
      <c r="E28" s="24">
        <v>64831303</v>
      </c>
      <c r="F28" s="6">
        <v>62506623</v>
      </c>
      <c r="G28" s="25">
        <v>62506623</v>
      </c>
      <c r="H28" s="26">
        <v>-3641610</v>
      </c>
      <c r="I28" s="24">
        <v>55821086</v>
      </c>
      <c r="J28" s="6">
        <v>32826086</v>
      </c>
      <c r="K28" s="25">
        <v>31571154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-27670474</v>
      </c>
      <c r="E31" s="24">
        <v>19584783</v>
      </c>
      <c r="F31" s="6">
        <v>22209463</v>
      </c>
      <c r="G31" s="25">
        <v>22209463</v>
      </c>
      <c r="H31" s="26">
        <v>10102568</v>
      </c>
      <c r="I31" s="24">
        <v>21891608</v>
      </c>
      <c r="J31" s="6">
        <v>47765217</v>
      </c>
      <c r="K31" s="25">
        <v>54108695</v>
      </c>
    </row>
    <row r="32" spans="1:11" ht="12.75">
      <c r="A32" s="33" t="s">
        <v>37</v>
      </c>
      <c r="B32" s="7">
        <f>SUM(B28:B31)</f>
        <v>171040001</v>
      </c>
      <c r="C32" s="7">
        <f aca="true" t="shared" si="5" ref="C32:K32">SUM(C28:C31)</f>
        <v>168070808</v>
      </c>
      <c r="D32" s="69">
        <f t="shared" si="5"/>
        <v>-113976465</v>
      </c>
      <c r="E32" s="70">
        <f t="shared" si="5"/>
        <v>84416086</v>
      </c>
      <c r="F32" s="7">
        <f t="shared" si="5"/>
        <v>84716086</v>
      </c>
      <c r="G32" s="71">
        <f t="shared" si="5"/>
        <v>84716086</v>
      </c>
      <c r="H32" s="72">
        <f t="shared" si="5"/>
        <v>6460958</v>
      </c>
      <c r="I32" s="70">
        <f t="shared" si="5"/>
        <v>77712694</v>
      </c>
      <c r="J32" s="7">
        <f t="shared" si="5"/>
        <v>80591303</v>
      </c>
      <c r="K32" s="71">
        <f t="shared" si="5"/>
        <v>85679849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148282015</v>
      </c>
      <c r="C35" s="6">
        <v>118305377</v>
      </c>
      <c r="D35" s="23">
        <v>-28589042</v>
      </c>
      <c r="E35" s="24">
        <v>0</v>
      </c>
      <c r="F35" s="6">
        <v>0</v>
      </c>
      <c r="G35" s="25">
        <v>0</v>
      </c>
      <c r="H35" s="26">
        <v>28893530</v>
      </c>
      <c r="I35" s="24">
        <v>164739</v>
      </c>
      <c r="J35" s="6">
        <v>442592</v>
      </c>
      <c r="K35" s="25">
        <v>239045</v>
      </c>
    </row>
    <row r="36" spans="1:11" ht="12.75">
      <c r="A36" s="22" t="s">
        <v>40</v>
      </c>
      <c r="B36" s="6">
        <v>356144613</v>
      </c>
      <c r="C36" s="6">
        <v>295701450</v>
      </c>
      <c r="D36" s="23">
        <v>-113976465</v>
      </c>
      <c r="E36" s="24">
        <v>104112172</v>
      </c>
      <c r="F36" s="6">
        <v>102782173</v>
      </c>
      <c r="G36" s="25">
        <v>102782173</v>
      </c>
      <c r="H36" s="26">
        <v>7641501</v>
      </c>
      <c r="I36" s="24">
        <v>90012694</v>
      </c>
      <c r="J36" s="6">
        <v>93982607</v>
      </c>
      <c r="K36" s="25">
        <v>106192893</v>
      </c>
    </row>
    <row r="37" spans="1:11" ht="12.75">
      <c r="A37" s="22" t="s">
        <v>41</v>
      </c>
      <c r="B37" s="6">
        <v>14375890</v>
      </c>
      <c r="C37" s="6">
        <v>54684124</v>
      </c>
      <c r="D37" s="23">
        <v>-7493101</v>
      </c>
      <c r="E37" s="24">
        <v>0</v>
      </c>
      <c r="F37" s="6">
        <v>0</v>
      </c>
      <c r="G37" s="25">
        <v>0</v>
      </c>
      <c r="H37" s="26">
        <v>68556901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3743900</v>
      </c>
      <c r="C38" s="6">
        <v>3616226</v>
      </c>
      <c r="D38" s="23">
        <v>65756812</v>
      </c>
      <c r="E38" s="24">
        <v>0</v>
      </c>
      <c r="F38" s="6">
        <v>0</v>
      </c>
      <c r="G38" s="25">
        <v>0</v>
      </c>
      <c r="H38" s="26">
        <v>14727795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486306838</v>
      </c>
      <c r="C39" s="6">
        <v>355706477</v>
      </c>
      <c r="D39" s="23">
        <v>0</v>
      </c>
      <c r="E39" s="24">
        <v>16313870</v>
      </c>
      <c r="F39" s="6">
        <v>39834853</v>
      </c>
      <c r="G39" s="25">
        <v>39834853</v>
      </c>
      <c r="H39" s="26">
        <v>-1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174642105</v>
      </c>
      <c r="C42" s="6">
        <v>46455330</v>
      </c>
      <c r="D42" s="23">
        <v>-143494553</v>
      </c>
      <c r="E42" s="24">
        <v>-266058847</v>
      </c>
      <c r="F42" s="6">
        <v>-286428941</v>
      </c>
      <c r="G42" s="25">
        <v>-286428941</v>
      </c>
      <c r="H42" s="26">
        <v>-361226589</v>
      </c>
      <c r="I42" s="24">
        <v>-271841162</v>
      </c>
      <c r="J42" s="6">
        <v>-284981401</v>
      </c>
      <c r="K42" s="25">
        <v>-295028500</v>
      </c>
    </row>
    <row r="43" spans="1:11" ht="12.75">
      <c r="A43" s="22" t="s">
        <v>46</v>
      </c>
      <c r="B43" s="6">
        <v>-171040000</v>
      </c>
      <c r="C43" s="6">
        <v>-58662782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115719519</v>
      </c>
      <c r="C45" s="7">
        <v>84204466</v>
      </c>
      <c r="D45" s="69">
        <v>-143494553</v>
      </c>
      <c r="E45" s="70">
        <v>-266058847</v>
      </c>
      <c r="F45" s="7">
        <v>-286428941</v>
      </c>
      <c r="G45" s="71">
        <v>-286428941</v>
      </c>
      <c r="H45" s="72">
        <v>-361226589</v>
      </c>
      <c r="I45" s="70">
        <v>-271841162</v>
      </c>
      <c r="J45" s="7">
        <v>-284981401</v>
      </c>
      <c r="K45" s="71">
        <v>-295028500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115719909</v>
      </c>
      <c r="C48" s="6">
        <v>84204466</v>
      </c>
      <c r="D48" s="23">
        <v>-31893345</v>
      </c>
      <c r="E48" s="24">
        <v>0</v>
      </c>
      <c r="F48" s="6">
        <v>0</v>
      </c>
      <c r="G48" s="25">
        <v>0</v>
      </c>
      <c r="H48" s="26">
        <v>-10225639</v>
      </c>
      <c r="I48" s="24">
        <v>164739</v>
      </c>
      <c r="J48" s="6">
        <v>442592</v>
      </c>
      <c r="K48" s="25">
        <v>239045</v>
      </c>
    </row>
    <row r="49" spans="1:11" ht="12.75">
      <c r="A49" s="22" t="s">
        <v>51</v>
      </c>
      <c r="B49" s="6">
        <f>+B75</f>
        <v>-21705024.808398776</v>
      </c>
      <c r="C49" s="6">
        <f aca="true" t="shared" si="6" ref="C49:K49">+C75</f>
        <v>44083130.90350369</v>
      </c>
      <c r="D49" s="23">
        <f t="shared" si="6"/>
        <v>-7521606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32354893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137424933.80839878</v>
      </c>
      <c r="C50" s="7">
        <f aca="true" t="shared" si="7" ref="C50:K50">+C48-C49</f>
        <v>40121335.09649631</v>
      </c>
      <c r="D50" s="69">
        <f t="shared" si="7"/>
        <v>-24371739</v>
      </c>
      <c r="E50" s="70">
        <f t="shared" si="7"/>
        <v>0</v>
      </c>
      <c r="F50" s="7">
        <f t="shared" si="7"/>
        <v>0</v>
      </c>
      <c r="G50" s="71">
        <f t="shared" si="7"/>
        <v>0</v>
      </c>
      <c r="H50" s="72">
        <f t="shared" si="7"/>
        <v>-42580532</v>
      </c>
      <c r="I50" s="70">
        <f t="shared" si="7"/>
        <v>164739</v>
      </c>
      <c r="J50" s="7">
        <f t="shared" si="7"/>
        <v>442592</v>
      </c>
      <c r="K50" s="71">
        <f t="shared" si="7"/>
        <v>239045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356144613</v>
      </c>
      <c r="C53" s="6">
        <v>425341079</v>
      </c>
      <c r="D53" s="23">
        <v>-2289328</v>
      </c>
      <c r="E53" s="24">
        <v>16578303</v>
      </c>
      <c r="F53" s="6">
        <v>13948303</v>
      </c>
      <c r="G53" s="25">
        <v>13948303</v>
      </c>
      <c r="H53" s="26">
        <v>379156</v>
      </c>
      <c r="I53" s="24">
        <v>10800000</v>
      </c>
      <c r="J53" s="6">
        <v>8200000</v>
      </c>
      <c r="K53" s="25">
        <v>9500000</v>
      </c>
    </row>
    <row r="54" spans="1:11" ht="12.75">
      <c r="A54" s="22" t="s">
        <v>55</v>
      </c>
      <c r="B54" s="6">
        <v>16615720</v>
      </c>
      <c r="C54" s="6">
        <v>22339668</v>
      </c>
      <c r="D54" s="23">
        <v>0</v>
      </c>
      <c r="E54" s="24">
        <v>22197873</v>
      </c>
      <c r="F54" s="6">
        <v>26479761</v>
      </c>
      <c r="G54" s="25">
        <v>26479761</v>
      </c>
      <c r="H54" s="26">
        <v>27277727</v>
      </c>
      <c r="I54" s="24">
        <v>27280000</v>
      </c>
      <c r="J54" s="6">
        <v>31372000</v>
      </c>
      <c r="K54" s="25">
        <v>36659700</v>
      </c>
    </row>
    <row r="55" spans="1:11" ht="12.75">
      <c r="A55" s="22" t="s">
        <v>56</v>
      </c>
      <c r="B55" s="6">
        <v>0</v>
      </c>
      <c r="C55" s="6">
        <v>18421404</v>
      </c>
      <c r="D55" s="23">
        <v>0</v>
      </c>
      <c r="E55" s="24">
        <v>4248217</v>
      </c>
      <c r="F55" s="6">
        <v>4248217</v>
      </c>
      <c r="G55" s="25">
        <v>4248217</v>
      </c>
      <c r="H55" s="26">
        <v>-1206019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58827504</v>
      </c>
      <c r="C56" s="6">
        <v>42200000</v>
      </c>
      <c r="D56" s="23">
        <v>797079</v>
      </c>
      <c r="E56" s="24">
        <v>9260869</v>
      </c>
      <c r="F56" s="6">
        <v>11260869</v>
      </c>
      <c r="G56" s="25">
        <v>11260869</v>
      </c>
      <c r="H56" s="26">
        <v>12882260</v>
      </c>
      <c r="I56" s="24">
        <v>7773913</v>
      </c>
      <c r="J56" s="6">
        <v>8908696</v>
      </c>
      <c r="K56" s="25">
        <v>9073913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604800</v>
      </c>
      <c r="C60" s="6">
        <v>604800</v>
      </c>
      <c r="D60" s="23">
        <v>604800</v>
      </c>
      <c r="E60" s="24">
        <v>604800</v>
      </c>
      <c r="F60" s="6">
        <v>604800</v>
      </c>
      <c r="G60" s="25">
        <v>604800</v>
      </c>
      <c r="H60" s="26">
        <v>604800</v>
      </c>
      <c r="I60" s="24">
        <v>604800</v>
      </c>
      <c r="J60" s="6">
        <v>604800</v>
      </c>
      <c r="K60" s="25">
        <v>604800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1.122368987379417</v>
      </c>
      <c r="C70" s="5">
        <f aca="true" t="shared" si="8" ref="C70:K70">IF(ISERROR(C71/C72),0,(C71/C72))</f>
        <v>0.3130977548247292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43118055</v>
      </c>
      <c r="C71" s="2">
        <f aca="true" t="shared" si="9" ref="C71:K71">+C83</f>
        <v>14167690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38417005</v>
      </c>
      <c r="C72" s="2">
        <f aca="true" t="shared" si="10" ref="C72:K72">+C77</f>
        <v>45250053</v>
      </c>
      <c r="D72" s="2">
        <f t="shared" si="10"/>
        <v>3743680</v>
      </c>
      <c r="E72" s="2">
        <f t="shared" si="10"/>
        <v>43775741</v>
      </c>
      <c r="F72" s="2">
        <f t="shared" si="10"/>
        <v>45407702</v>
      </c>
      <c r="G72" s="2">
        <f t="shared" si="10"/>
        <v>45407702</v>
      </c>
      <c r="H72" s="2">
        <f t="shared" si="10"/>
        <v>46529351</v>
      </c>
      <c r="I72" s="2">
        <f t="shared" si="10"/>
        <v>50904575</v>
      </c>
      <c r="J72" s="2">
        <f t="shared" si="10"/>
        <v>53960435</v>
      </c>
      <c r="K72" s="2">
        <f t="shared" si="10"/>
        <v>56974996</v>
      </c>
    </row>
    <row r="73" spans="1:11" ht="12.75" hidden="1">
      <c r="A73" s="2" t="s">
        <v>110</v>
      </c>
      <c r="B73" s="2">
        <f>+B74</f>
        <v>-8122753</v>
      </c>
      <c r="C73" s="2">
        <f aca="true" t="shared" si="11" ref="C73:K73">+(C78+C80+C81+C82)-(B78+B80+B81+B82)</f>
        <v>1414997</v>
      </c>
      <c r="D73" s="2">
        <f t="shared" si="11"/>
        <v>-29791202</v>
      </c>
      <c r="E73" s="2">
        <f t="shared" si="11"/>
        <v>-3770901</v>
      </c>
      <c r="F73" s="2">
        <f>+(F78+F80+F81+F82)-(D78+D80+D81+D82)</f>
        <v>-3770901</v>
      </c>
      <c r="G73" s="2">
        <f>+(G78+G80+G81+G82)-(D78+D80+D81+D82)</f>
        <v>-3770901</v>
      </c>
      <c r="H73" s="2">
        <f>+(H78+H80+H81+H82)-(D78+D80+D81+D82)</f>
        <v>35105027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111</v>
      </c>
      <c r="B74" s="2">
        <f>+TREND(C74:E74)</f>
        <v>-8122753</v>
      </c>
      <c r="C74" s="2">
        <f>+C73</f>
        <v>1414997</v>
      </c>
      <c r="D74" s="2">
        <f aca="true" t="shared" si="12" ref="D74:K74">+D73</f>
        <v>-29791202</v>
      </c>
      <c r="E74" s="2">
        <f t="shared" si="12"/>
        <v>-3770901</v>
      </c>
      <c r="F74" s="2">
        <f t="shared" si="12"/>
        <v>-3770901</v>
      </c>
      <c r="G74" s="2">
        <f t="shared" si="12"/>
        <v>-3770901</v>
      </c>
      <c r="H74" s="2">
        <f t="shared" si="12"/>
        <v>35105027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112</v>
      </c>
      <c r="B75" s="2">
        <f>+B84-(((B80+B81+B78)*B70)-B79)</f>
        <v>-21705024.808398776</v>
      </c>
      <c r="C75" s="2">
        <f aca="true" t="shared" si="13" ref="C75:K75">+C84-(((C80+C81+C78)*C70)-C79)</f>
        <v>44083130.90350369</v>
      </c>
      <c r="D75" s="2">
        <f t="shared" si="13"/>
        <v>-7521606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32354893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38417005</v>
      </c>
      <c r="C77" s="3">
        <v>45250053</v>
      </c>
      <c r="D77" s="3">
        <v>3743680</v>
      </c>
      <c r="E77" s="3">
        <v>43775741</v>
      </c>
      <c r="F77" s="3">
        <v>45407702</v>
      </c>
      <c r="G77" s="3">
        <v>45407702</v>
      </c>
      <c r="H77" s="3">
        <v>46529351</v>
      </c>
      <c r="I77" s="3">
        <v>50904575</v>
      </c>
      <c r="J77" s="3">
        <v>53960435</v>
      </c>
      <c r="K77" s="3">
        <v>56974996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14375890</v>
      </c>
      <c r="C79" s="3">
        <v>54591350</v>
      </c>
      <c r="D79" s="3">
        <v>-7521606</v>
      </c>
      <c r="E79" s="3">
        <v>0</v>
      </c>
      <c r="F79" s="3">
        <v>0</v>
      </c>
      <c r="G79" s="3">
        <v>0</v>
      </c>
      <c r="H79" s="3">
        <v>32354893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19222505</v>
      </c>
      <c r="C80" s="3">
        <v>1562250</v>
      </c>
      <c r="D80" s="3">
        <v>6014645</v>
      </c>
      <c r="E80" s="3">
        <v>0</v>
      </c>
      <c r="F80" s="3">
        <v>0</v>
      </c>
      <c r="G80" s="3">
        <v>0</v>
      </c>
      <c r="H80" s="3">
        <v>38279312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12924601</v>
      </c>
      <c r="C81" s="3">
        <v>31999853</v>
      </c>
      <c r="D81" s="3">
        <v>-2243744</v>
      </c>
      <c r="E81" s="3">
        <v>0</v>
      </c>
      <c r="F81" s="3">
        <v>0</v>
      </c>
      <c r="G81" s="3">
        <v>0</v>
      </c>
      <c r="H81" s="3">
        <v>596616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43118055</v>
      </c>
      <c r="C83" s="3">
        <v>14167690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107248023</v>
      </c>
      <c r="D5" s="23">
        <v>126280468</v>
      </c>
      <c r="E5" s="24">
        <v>131287683</v>
      </c>
      <c r="F5" s="6">
        <v>131287683</v>
      </c>
      <c r="G5" s="25">
        <v>131287683</v>
      </c>
      <c r="H5" s="26">
        <v>112148508</v>
      </c>
      <c r="I5" s="24">
        <v>138114635</v>
      </c>
      <c r="J5" s="6">
        <v>145572828</v>
      </c>
      <c r="K5" s="25">
        <v>153433760</v>
      </c>
    </row>
    <row r="6" spans="1:11" ht="12.75">
      <c r="A6" s="22" t="s">
        <v>19</v>
      </c>
      <c r="B6" s="6">
        <v>0</v>
      </c>
      <c r="C6" s="6">
        <v>14208601</v>
      </c>
      <c r="D6" s="23">
        <v>14569288</v>
      </c>
      <c r="E6" s="24">
        <v>11683188</v>
      </c>
      <c r="F6" s="6">
        <v>18819442</v>
      </c>
      <c r="G6" s="25">
        <v>18819442</v>
      </c>
      <c r="H6" s="26">
        <v>21526120</v>
      </c>
      <c r="I6" s="24">
        <v>14133053</v>
      </c>
      <c r="J6" s="6">
        <v>14896239</v>
      </c>
      <c r="K6" s="25">
        <v>15700635</v>
      </c>
    </row>
    <row r="7" spans="1:11" ht="12.75">
      <c r="A7" s="22" t="s">
        <v>20</v>
      </c>
      <c r="B7" s="6">
        <v>0</v>
      </c>
      <c r="C7" s="6">
        <v>9039014</v>
      </c>
      <c r="D7" s="23">
        <v>11936274</v>
      </c>
      <c r="E7" s="24">
        <v>12209920</v>
      </c>
      <c r="F7" s="6">
        <v>931560</v>
      </c>
      <c r="G7" s="25">
        <v>931560</v>
      </c>
      <c r="H7" s="26">
        <v>2216184</v>
      </c>
      <c r="I7" s="24">
        <v>980001</v>
      </c>
      <c r="J7" s="6">
        <v>1032920</v>
      </c>
      <c r="K7" s="25">
        <v>1322436</v>
      </c>
    </row>
    <row r="8" spans="1:11" ht="12.75">
      <c r="A8" s="22" t="s">
        <v>21</v>
      </c>
      <c r="B8" s="6">
        <v>0</v>
      </c>
      <c r="C8" s="6">
        <v>272066121</v>
      </c>
      <c r="D8" s="23">
        <v>342846156</v>
      </c>
      <c r="E8" s="24">
        <v>450301000</v>
      </c>
      <c r="F8" s="6">
        <v>450301000</v>
      </c>
      <c r="G8" s="25">
        <v>450301000</v>
      </c>
      <c r="H8" s="26">
        <v>415895525</v>
      </c>
      <c r="I8" s="24">
        <v>504641000</v>
      </c>
      <c r="J8" s="6">
        <v>543296000</v>
      </c>
      <c r="K8" s="25">
        <v>1016200582</v>
      </c>
    </row>
    <row r="9" spans="1:11" ht="12.75">
      <c r="A9" s="22" t="s">
        <v>22</v>
      </c>
      <c r="B9" s="6">
        <v>0</v>
      </c>
      <c r="C9" s="6">
        <v>36606062</v>
      </c>
      <c r="D9" s="23">
        <v>37864773</v>
      </c>
      <c r="E9" s="24">
        <v>49777679</v>
      </c>
      <c r="F9" s="6">
        <v>51358355</v>
      </c>
      <c r="G9" s="25">
        <v>51358355</v>
      </c>
      <c r="H9" s="26">
        <v>48539896</v>
      </c>
      <c r="I9" s="24">
        <v>53592855</v>
      </c>
      <c r="J9" s="6">
        <v>56445787</v>
      </c>
      <c r="K9" s="25">
        <v>96092157</v>
      </c>
    </row>
    <row r="10" spans="1:11" ht="20.25">
      <c r="A10" s="27" t="s">
        <v>102</v>
      </c>
      <c r="B10" s="28">
        <f>SUM(B5:B9)</f>
        <v>0</v>
      </c>
      <c r="C10" s="29">
        <f aca="true" t="shared" si="0" ref="C10:K10">SUM(C5:C9)</f>
        <v>439167821</v>
      </c>
      <c r="D10" s="30">
        <f t="shared" si="0"/>
        <v>533496959</v>
      </c>
      <c r="E10" s="28">
        <f t="shared" si="0"/>
        <v>655259470</v>
      </c>
      <c r="F10" s="29">
        <f t="shared" si="0"/>
        <v>652698040</v>
      </c>
      <c r="G10" s="31">
        <f t="shared" si="0"/>
        <v>652698040</v>
      </c>
      <c r="H10" s="32">
        <f t="shared" si="0"/>
        <v>600326233</v>
      </c>
      <c r="I10" s="28">
        <f t="shared" si="0"/>
        <v>711461544</v>
      </c>
      <c r="J10" s="29">
        <f t="shared" si="0"/>
        <v>761243774</v>
      </c>
      <c r="K10" s="31">
        <f t="shared" si="0"/>
        <v>1282749570</v>
      </c>
    </row>
    <row r="11" spans="1:11" ht="12.75">
      <c r="A11" s="22" t="s">
        <v>23</v>
      </c>
      <c r="B11" s="6">
        <v>0</v>
      </c>
      <c r="C11" s="6">
        <v>124147167</v>
      </c>
      <c r="D11" s="23">
        <v>165476976</v>
      </c>
      <c r="E11" s="24">
        <v>180511474</v>
      </c>
      <c r="F11" s="6">
        <v>211476367</v>
      </c>
      <c r="G11" s="25">
        <v>211476367</v>
      </c>
      <c r="H11" s="26">
        <v>162594070</v>
      </c>
      <c r="I11" s="24">
        <v>225102655</v>
      </c>
      <c r="J11" s="6">
        <v>237134078</v>
      </c>
      <c r="K11" s="25">
        <v>252474858</v>
      </c>
    </row>
    <row r="12" spans="1:11" ht="12.75">
      <c r="A12" s="22" t="s">
        <v>24</v>
      </c>
      <c r="B12" s="6">
        <v>0</v>
      </c>
      <c r="C12" s="6">
        <v>23357958</v>
      </c>
      <c r="D12" s="23">
        <v>29636730</v>
      </c>
      <c r="E12" s="24">
        <v>31624965</v>
      </c>
      <c r="F12" s="6">
        <v>31624976</v>
      </c>
      <c r="G12" s="25">
        <v>31624976</v>
      </c>
      <c r="H12" s="26">
        <v>31419072</v>
      </c>
      <c r="I12" s="24">
        <v>33585720</v>
      </c>
      <c r="J12" s="6">
        <v>35735205</v>
      </c>
      <c r="K12" s="25">
        <v>38022260</v>
      </c>
    </row>
    <row r="13" spans="1:11" ht="12.75">
      <c r="A13" s="22" t="s">
        <v>103</v>
      </c>
      <c r="B13" s="6">
        <v>0</v>
      </c>
      <c r="C13" s="6">
        <v>95738973</v>
      </c>
      <c r="D13" s="23">
        <v>113993285</v>
      </c>
      <c r="E13" s="24">
        <v>68759000</v>
      </c>
      <c r="F13" s="6">
        <v>58053680</v>
      </c>
      <c r="G13" s="25">
        <v>58053680</v>
      </c>
      <c r="H13" s="26">
        <v>116921367</v>
      </c>
      <c r="I13" s="24">
        <v>79391782</v>
      </c>
      <c r="J13" s="6">
        <v>84848991</v>
      </c>
      <c r="K13" s="25">
        <v>89889654</v>
      </c>
    </row>
    <row r="14" spans="1:11" ht="12.75">
      <c r="A14" s="22" t="s">
        <v>25</v>
      </c>
      <c r="B14" s="6">
        <v>0</v>
      </c>
      <c r="C14" s="6">
        <v>2667330</v>
      </c>
      <c r="D14" s="23">
        <v>-395667</v>
      </c>
      <c r="E14" s="24">
        <v>2174725</v>
      </c>
      <c r="F14" s="6">
        <v>2350000</v>
      </c>
      <c r="G14" s="25">
        <v>2350000</v>
      </c>
      <c r="H14" s="26">
        <v>249459</v>
      </c>
      <c r="I14" s="24">
        <v>1315000</v>
      </c>
      <c r="J14" s="6">
        <v>1386010</v>
      </c>
      <c r="K14" s="25">
        <v>1460854</v>
      </c>
    </row>
    <row r="15" spans="1:11" ht="12.75">
      <c r="A15" s="22" t="s">
        <v>26</v>
      </c>
      <c r="B15" s="6">
        <v>0</v>
      </c>
      <c r="C15" s="6">
        <v>50253431</v>
      </c>
      <c r="D15" s="23">
        <v>388971</v>
      </c>
      <c r="E15" s="24">
        <v>5816674</v>
      </c>
      <c r="F15" s="6">
        <v>2303034</v>
      </c>
      <c r="G15" s="25">
        <v>2303034</v>
      </c>
      <c r="H15" s="26">
        <v>2031571</v>
      </c>
      <c r="I15" s="24">
        <v>2269200</v>
      </c>
      <c r="J15" s="6">
        <v>2391737</v>
      </c>
      <c r="K15" s="25">
        <v>2520891</v>
      </c>
    </row>
    <row r="16" spans="1:11" ht="12.75">
      <c r="A16" s="22" t="s">
        <v>21</v>
      </c>
      <c r="B16" s="6">
        <v>0</v>
      </c>
      <c r="C16" s="6">
        <v>5465250</v>
      </c>
      <c r="D16" s="23">
        <v>241042</v>
      </c>
      <c r="E16" s="24">
        <v>1500000</v>
      </c>
      <c r="F16" s="6">
        <v>200000</v>
      </c>
      <c r="G16" s="25">
        <v>200000</v>
      </c>
      <c r="H16" s="26">
        <v>153884</v>
      </c>
      <c r="I16" s="24">
        <v>1263400</v>
      </c>
      <c r="J16" s="6">
        <v>1331624</v>
      </c>
      <c r="K16" s="25">
        <v>2807064</v>
      </c>
    </row>
    <row r="17" spans="1:11" ht="12.75">
      <c r="A17" s="22" t="s">
        <v>27</v>
      </c>
      <c r="B17" s="6">
        <v>0</v>
      </c>
      <c r="C17" s="6">
        <v>119321264</v>
      </c>
      <c r="D17" s="23">
        <v>332689955</v>
      </c>
      <c r="E17" s="24">
        <v>285066917</v>
      </c>
      <c r="F17" s="6">
        <v>244478244</v>
      </c>
      <c r="G17" s="25">
        <v>244478244</v>
      </c>
      <c r="H17" s="26">
        <v>234672007</v>
      </c>
      <c r="I17" s="24">
        <v>233176509</v>
      </c>
      <c r="J17" s="6">
        <v>259681590</v>
      </c>
      <c r="K17" s="25">
        <v>305915591</v>
      </c>
    </row>
    <row r="18" spans="1:11" ht="12.75">
      <c r="A18" s="33" t="s">
        <v>28</v>
      </c>
      <c r="B18" s="34">
        <f>SUM(B11:B17)</f>
        <v>0</v>
      </c>
      <c r="C18" s="35">
        <f aca="true" t="shared" si="1" ref="C18:K18">SUM(C11:C17)</f>
        <v>420951373</v>
      </c>
      <c r="D18" s="36">
        <f t="shared" si="1"/>
        <v>642031292</v>
      </c>
      <c r="E18" s="34">
        <f t="shared" si="1"/>
        <v>575453755</v>
      </c>
      <c r="F18" s="35">
        <f t="shared" si="1"/>
        <v>550486301</v>
      </c>
      <c r="G18" s="37">
        <f t="shared" si="1"/>
        <v>550486301</v>
      </c>
      <c r="H18" s="38">
        <f t="shared" si="1"/>
        <v>548041430</v>
      </c>
      <c r="I18" s="34">
        <f t="shared" si="1"/>
        <v>576104266</v>
      </c>
      <c r="J18" s="35">
        <f t="shared" si="1"/>
        <v>622509235</v>
      </c>
      <c r="K18" s="37">
        <f t="shared" si="1"/>
        <v>693091172</v>
      </c>
    </row>
    <row r="19" spans="1:11" ht="12.75">
      <c r="A19" s="33" t="s">
        <v>29</v>
      </c>
      <c r="B19" s="39">
        <f>+B10-B18</f>
        <v>0</v>
      </c>
      <c r="C19" s="40">
        <f aca="true" t="shared" si="2" ref="C19:K19">+C10-C18</f>
        <v>18216448</v>
      </c>
      <c r="D19" s="41">
        <f t="shared" si="2"/>
        <v>-108534333</v>
      </c>
      <c r="E19" s="39">
        <f t="shared" si="2"/>
        <v>79805715</v>
      </c>
      <c r="F19" s="40">
        <f t="shared" si="2"/>
        <v>102211739</v>
      </c>
      <c r="G19" s="42">
        <f t="shared" si="2"/>
        <v>102211739</v>
      </c>
      <c r="H19" s="43">
        <f t="shared" si="2"/>
        <v>52284803</v>
      </c>
      <c r="I19" s="39">
        <f t="shared" si="2"/>
        <v>135357278</v>
      </c>
      <c r="J19" s="40">
        <f t="shared" si="2"/>
        <v>138734539</v>
      </c>
      <c r="K19" s="42">
        <f t="shared" si="2"/>
        <v>589658398</v>
      </c>
    </row>
    <row r="20" spans="1:11" ht="20.25">
      <c r="A20" s="44" t="s">
        <v>30</v>
      </c>
      <c r="B20" s="45">
        <v>0</v>
      </c>
      <c r="C20" s="46">
        <v>104970488</v>
      </c>
      <c r="D20" s="47">
        <v>0</v>
      </c>
      <c r="E20" s="45">
        <v>15000000</v>
      </c>
      <c r="F20" s="46">
        <v>65236700</v>
      </c>
      <c r="G20" s="48">
        <v>65236700</v>
      </c>
      <c r="H20" s="49">
        <v>5031818</v>
      </c>
      <c r="I20" s="45">
        <v>20000000</v>
      </c>
      <c r="J20" s="46">
        <v>30000000</v>
      </c>
      <c r="K20" s="48">
        <v>33685000</v>
      </c>
    </row>
    <row r="21" spans="1:11" ht="12.75">
      <c r="A21" s="22" t="s">
        <v>104</v>
      </c>
      <c r="B21" s="50">
        <v>0</v>
      </c>
      <c r="C21" s="51">
        <v>0</v>
      </c>
      <c r="D21" s="52">
        <v>86448523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0</v>
      </c>
      <c r="C22" s="57">
        <f aca="true" t="shared" si="3" ref="C22:K22">SUM(C19:C21)</f>
        <v>123186936</v>
      </c>
      <c r="D22" s="58">
        <f t="shared" si="3"/>
        <v>-22085810</v>
      </c>
      <c r="E22" s="56">
        <f t="shared" si="3"/>
        <v>94805715</v>
      </c>
      <c r="F22" s="57">
        <f t="shared" si="3"/>
        <v>167448439</v>
      </c>
      <c r="G22" s="59">
        <f t="shared" si="3"/>
        <v>167448439</v>
      </c>
      <c r="H22" s="60">
        <f t="shared" si="3"/>
        <v>57316621</v>
      </c>
      <c r="I22" s="56">
        <f t="shared" si="3"/>
        <v>155357278</v>
      </c>
      <c r="J22" s="57">
        <f t="shared" si="3"/>
        <v>168734539</v>
      </c>
      <c r="K22" s="59">
        <f t="shared" si="3"/>
        <v>623343398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0</v>
      </c>
      <c r="C24" s="40">
        <f aca="true" t="shared" si="4" ref="C24:K24">SUM(C22:C23)</f>
        <v>123186936</v>
      </c>
      <c r="D24" s="41">
        <f t="shared" si="4"/>
        <v>-22085810</v>
      </c>
      <c r="E24" s="39">
        <f t="shared" si="4"/>
        <v>94805715</v>
      </c>
      <c r="F24" s="40">
        <f t="shared" si="4"/>
        <v>167448439</v>
      </c>
      <c r="G24" s="42">
        <f t="shared" si="4"/>
        <v>167448439</v>
      </c>
      <c r="H24" s="43">
        <f t="shared" si="4"/>
        <v>57316621</v>
      </c>
      <c r="I24" s="39">
        <f t="shared" si="4"/>
        <v>155357278</v>
      </c>
      <c r="J24" s="40">
        <f t="shared" si="4"/>
        <v>168734539</v>
      </c>
      <c r="K24" s="42">
        <f t="shared" si="4"/>
        <v>623343398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0</v>
      </c>
      <c r="C27" s="7">
        <v>113483000</v>
      </c>
      <c r="D27" s="69">
        <v>36482750</v>
      </c>
      <c r="E27" s="70">
        <v>205502700</v>
      </c>
      <c r="F27" s="7">
        <v>167448539</v>
      </c>
      <c r="G27" s="71">
        <v>167448539</v>
      </c>
      <c r="H27" s="72">
        <v>79287865</v>
      </c>
      <c r="I27" s="70">
        <v>155357284</v>
      </c>
      <c r="J27" s="7">
        <v>168765080</v>
      </c>
      <c r="K27" s="71">
        <v>243353277</v>
      </c>
    </row>
    <row r="28" spans="1:11" ht="12.75">
      <c r="A28" s="73" t="s">
        <v>34</v>
      </c>
      <c r="B28" s="6">
        <v>0</v>
      </c>
      <c r="C28" s="6">
        <v>113483000</v>
      </c>
      <c r="D28" s="23">
        <v>-359524</v>
      </c>
      <c r="E28" s="24">
        <v>15000000</v>
      </c>
      <c r="F28" s="6">
        <v>65236700</v>
      </c>
      <c r="G28" s="25">
        <v>65236700</v>
      </c>
      <c r="H28" s="26">
        <v>5244218</v>
      </c>
      <c r="I28" s="24">
        <v>94654844</v>
      </c>
      <c r="J28" s="6">
        <v>114702000</v>
      </c>
      <c r="K28" s="25">
        <v>177662549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3966634</v>
      </c>
      <c r="I31" s="24">
        <v>60702440</v>
      </c>
      <c r="J31" s="6">
        <v>54063080</v>
      </c>
      <c r="K31" s="25">
        <v>65690728</v>
      </c>
    </row>
    <row r="32" spans="1:11" ht="12.75">
      <c r="A32" s="33" t="s">
        <v>37</v>
      </c>
      <c r="B32" s="7">
        <f>SUM(B28:B31)</f>
        <v>0</v>
      </c>
      <c r="C32" s="7">
        <f aca="true" t="shared" si="5" ref="C32:K32">SUM(C28:C31)</f>
        <v>113483000</v>
      </c>
      <c r="D32" s="69">
        <f t="shared" si="5"/>
        <v>-359524</v>
      </c>
      <c r="E32" s="70">
        <f t="shared" si="5"/>
        <v>15000000</v>
      </c>
      <c r="F32" s="7">
        <f t="shared" si="5"/>
        <v>65236700</v>
      </c>
      <c r="G32" s="71">
        <f t="shared" si="5"/>
        <v>65236700</v>
      </c>
      <c r="H32" s="72">
        <f t="shared" si="5"/>
        <v>9210852</v>
      </c>
      <c r="I32" s="70">
        <f t="shared" si="5"/>
        <v>155357284</v>
      </c>
      <c r="J32" s="7">
        <f t="shared" si="5"/>
        <v>168765080</v>
      </c>
      <c r="K32" s="71">
        <f t="shared" si="5"/>
        <v>243353277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0</v>
      </c>
      <c r="C35" s="6">
        <v>453793563</v>
      </c>
      <c r="D35" s="23">
        <v>-333180662</v>
      </c>
      <c r="E35" s="24">
        <v>298187022</v>
      </c>
      <c r="F35" s="6">
        <v>298187022</v>
      </c>
      <c r="G35" s="25">
        <v>298187022</v>
      </c>
      <c r="H35" s="26">
        <v>213946910</v>
      </c>
      <c r="I35" s="24">
        <v>-388763550</v>
      </c>
      <c r="J35" s="6">
        <v>-418091159</v>
      </c>
      <c r="K35" s="25">
        <v>-408328750</v>
      </c>
    </row>
    <row r="36" spans="1:11" ht="12.75">
      <c r="A36" s="22" t="s">
        <v>40</v>
      </c>
      <c r="B36" s="6">
        <v>0</v>
      </c>
      <c r="C36" s="6">
        <v>2386300612</v>
      </c>
      <c r="D36" s="23">
        <v>236158224</v>
      </c>
      <c r="E36" s="24">
        <v>2085889785</v>
      </c>
      <c r="F36" s="6">
        <v>2047835624</v>
      </c>
      <c r="G36" s="25">
        <v>2047835624</v>
      </c>
      <c r="H36" s="26">
        <v>2207580333</v>
      </c>
      <c r="I36" s="24">
        <v>208079860</v>
      </c>
      <c r="J36" s="6">
        <v>221453815</v>
      </c>
      <c r="K36" s="25">
        <v>296302375</v>
      </c>
    </row>
    <row r="37" spans="1:11" ht="12.75">
      <c r="A37" s="22" t="s">
        <v>41</v>
      </c>
      <c r="B37" s="6">
        <v>0</v>
      </c>
      <c r="C37" s="6">
        <v>183158973</v>
      </c>
      <c r="D37" s="23">
        <v>75068629</v>
      </c>
      <c r="E37" s="24">
        <v>-327431225</v>
      </c>
      <c r="F37" s="6">
        <v>-327431225</v>
      </c>
      <c r="G37" s="25">
        <v>-327431225</v>
      </c>
      <c r="H37" s="26">
        <v>284154026</v>
      </c>
      <c r="I37" s="24">
        <v>-61402548</v>
      </c>
      <c r="J37" s="6">
        <v>-47794624</v>
      </c>
      <c r="K37" s="25">
        <v>-49228462</v>
      </c>
    </row>
    <row r="38" spans="1:11" ht="12.75">
      <c r="A38" s="22" t="s">
        <v>42</v>
      </c>
      <c r="B38" s="6">
        <v>0</v>
      </c>
      <c r="C38" s="6">
        <v>61715919</v>
      </c>
      <c r="D38" s="23">
        <v>-4199866</v>
      </c>
      <c r="E38" s="24">
        <v>-15809788</v>
      </c>
      <c r="F38" s="6">
        <v>-15809788</v>
      </c>
      <c r="G38" s="25">
        <v>-15809788</v>
      </c>
      <c r="H38" s="26">
        <v>17235053</v>
      </c>
      <c r="I38" s="24">
        <v>-9277501</v>
      </c>
      <c r="J38" s="6">
        <v>-7977500</v>
      </c>
      <c r="K38" s="25">
        <v>-6777500</v>
      </c>
    </row>
    <row r="39" spans="1:11" ht="12.75">
      <c r="A39" s="22" t="s">
        <v>43</v>
      </c>
      <c r="B39" s="6">
        <v>0</v>
      </c>
      <c r="C39" s="6">
        <v>2595219283</v>
      </c>
      <c r="D39" s="23">
        <v>-145805400</v>
      </c>
      <c r="E39" s="24">
        <v>2632512105</v>
      </c>
      <c r="F39" s="6">
        <v>2521815220</v>
      </c>
      <c r="G39" s="25">
        <v>2521815220</v>
      </c>
      <c r="H39" s="26">
        <v>2075676086</v>
      </c>
      <c r="I39" s="24">
        <v>-73193508</v>
      </c>
      <c r="J39" s="6">
        <v>-101831994</v>
      </c>
      <c r="K39" s="25">
        <v>48075697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0</v>
      </c>
      <c r="C42" s="6">
        <v>128984670</v>
      </c>
      <c r="D42" s="23">
        <v>-466385787</v>
      </c>
      <c r="E42" s="24">
        <v>-458926960</v>
      </c>
      <c r="F42" s="6">
        <v>-444664825</v>
      </c>
      <c r="G42" s="25">
        <v>-444664825</v>
      </c>
      <c r="H42" s="26">
        <v>-357449156</v>
      </c>
      <c r="I42" s="24">
        <v>-451720763</v>
      </c>
      <c r="J42" s="6">
        <v>-490238970</v>
      </c>
      <c r="K42" s="25">
        <v>-553219495</v>
      </c>
    </row>
    <row r="43" spans="1:11" ht="12.75">
      <c r="A43" s="22" t="s">
        <v>46</v>
      </c>
      <c r="B43" s="6">
        <v>0</v>
      </c>
      <c r="C43" s="6">
        <v>-110753005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-911215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0</v>
      </c>
      <c r="C45" s="7">
        <v>208340518</v>
      </c>
      <c r="D45" s="69">
        <v>-538733523</v>
      </c>
      <c r="E45" s="70">
        <v>-247816822</v>
      </c>
      <c r="F45" s="7">
        <v>-233554687</v>
      </c>
      <c r="G45" s="71">
        <v>-233554687</v>
      </c>
      <c r="H45" s="72">
        <v>-353839780</v>
      </c>
      <c r="I45" s="70">
        <v>-448111384</v>
      </c>
      <c r="J45" s="7">
        <v>-486629591</v>
      </c>
      <c r="K45" s="71">
        <v>-545089713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0</v>
      </c>
      <c r="C48" s="6">
        <v>208340741</v>
      </c>
      <c r="D48" s="23">
        <v>-204683844</v>
      </c>
      <c r="E48" s="24">
        <v>130955569</v>
      </c>
      <c r="F48" s="6">
        <v>130955569</v>
      </c>
      <c r="G48" s="25">
        <v>130955569</v>
      </c>
      <c r="H48" s="26">
        <v>94006563</v>
      </c>
      <c r="I48" s="24">
        <v>-552931912</v>
      </c>
      <c r="J48" s="6">
        <v>-587340856</v>
      </c>
      <c r="K48" s="25">
        <v>-582820453</v>
      </c>
    </row>
    <row r="49" spans="1:11" ht="12.75">
      <c r="A49" s="22" t="s">
        <v>51</v>
      </c>
      <c r="B49" s="6">
        <f>+B75</f>
        <v>0</v>
      </c>
      <c r="C49" s="6">
        <f aca="true" t="shared" si="6" ref="C49:K49">+C75</f>
        <v>86598157.12980118</v>
      </c>
      <c r="D49" s="23">
        <f t="shared" si="6"/>
        <v>76249381</v>
      </c>
      <c r="E49" s="24">
        <f t="shared" si="6"/>
        <v>-83894725</v>
      </c>
      <c r="F49" s="6">
        <f t="shared" si="6"/>
        <v>-83894725</v>
      </c>
      <c r="G49" s="25">
        <f t="shared" si="6"/>
        <v>-83894725</v>
      </c>
      <c r="H49" s="26">
        <f t="shared" si="6"/>
        <v>264876117</v>
      </c>
      <c r="I49" s="24">
        <f t="shared" si="6"/>
        <v>-61402548</v>
      </c>
      <c r="J49" s="6">
        <f t="shared" si="6"/>
        <v>-47794624</v>
      </c>
      <c r="K49" s="25">
        <f t="shared" si="6"/>
        <v>-49228462</v>
      </c>
    </row>
    <row r="50" spans="1:11" ht="12.75">
      <c r="A50" s="33" t="s">
        <v>52</v>
      </c>
      <c r="B50" s="7">
        <f>+B48-B49</f>
        <v>0</v>
      </c>
      <c r="C50" s="7">
        <f aca="true" t="shared" si="7" ref="C50:K50">+C48-C49</f>
        <v>121742583.87019882</v>
      </c>
      <c r="D50" s="69">
        <f t="shared" si="7"/>
        <v>-280933225</v>
      </c>
      <c r="E50" s="70">
        <f t="shared" si="7"/>
        <v>214850294</v>
      </c>
      <c r="F50" s="7">
        <f t="shared" si="7"/>
        <v>214850294</v>
      </c>
      <c r="G50" s="71">
        <f t="shared" si="7"/>
        <v>214850294</v>
      </c>
      <c r="H50" s="72">
        <f t="shared" si="7"/>
        <v>-170869554</v>
      </c>
      <c r="I50" s="70">
        <f t="shared" si="7"/>
        <v>-491529364</v>
      </c>
      <c r="J50" s="7">
        <f t="shared" si="7"/>
        <v>-539546232</v>
      </c>
      <c r="K50" s="71">
        <f t="shared" si="7"/>
        <v>-533591991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0</v>
      </c>
      <c r="C53" s="6">
        <v>2386344295</v>
      </c>
      <c r="D53" s="23">
        <v>306604019</v>
      </c>
      <c r="E53" s="24">
        <v>1838761628</v>
      </c>
      <c r="F53" s="6">
        <v>1800707467</v>
      </c>
      <c r="G53" s="25">
        <v>1800707467</v>
      </c>
      <c r="H53" s="26">
        <v>2180826610</v>
      </c>
      <c r="I53" s="24">
        <v>208079860</v>
      </c>
      <c r="J53" s="6">
        <v>221453815</v>
      </c>
      <c r="K53" s="25">
        <v>296302375</v>
      </c>
    </row>
    <row r="54" spans="1:11" ht="12.75">
      <c r="A54" s="22" t="s">
        <v>55</v>
      </c>
      <c r="B54" s="6">
        <v>0</v>
      </c>
      <c r="C54" s="6">
        <v>95738973</v>
      </c>
      <c r="D54" s="23">
        <v>0</v>
      </c>
      <c r="E54" s="24">
        <v>68759000</v>
      </c>
      <c r="F54" s="6">
        <v>58053680</v>
      </c>
      <c r="G54" s="25">
        <v>58053680</v>
      </c>
      <c r="H54" s="26">
        <v>116921367</v>
      </c>
      <c r="I54" s="24">
        <v>79391782</v>
      </c>
      <c r="J54" s="6">
        <v>84848991</v>
      </c>
      <c r="K54" s="25">
        <v>89889654</v>
      </c>
    </row>
    <row r="55" spans="1:11" ht="12.75">
      <c r="A55" s="22" t="s">
        <v>56</v>
      </c>
      <c r="B55" s="6">
        <v>0</v>
      </c>
      <c r="C55" s="6">
        <v>0</v>
      </c>
      <c r="D55" s="23">
        <v>4592812</v>
      </c>
      <c r="E55" s="24">
        <v>20300000</v>
      </c>
      <c r="F55" s="6">
        <v>1388672</v>
      </c>
      <c r="G55" s="25">
        <v>1388672</v>
      </c>
      <c r="H55" s="26">
        <v>1971789</v>
      </c>
      <c r="I55" s="24">
        <v>19870000</v>
      </c>
      <c r="J55" s="6">
        <v>5697180</v>
      </c>
      <c r="K55" s="25">
        <v>1930728</v>
      </c>
    </row>
    <row r="56" spans="1:11" ht="12.75">
      <c r="A56" s="22" t="s">
        <v>57</v>
      </c>
      <c r="B56" s="6">
        <v>0</v>
      </c>
      <c r="C56" s="6">
        <v>0</v>
      </c>
      <c r="D56" s="23">
        <v>104662228</v>
      </c>
      <c r="E56" s="24">
        <v>25886028</v>
      </c>
      <c r="F56" s="6">
        <v>12460000</v>
      </c>
      <c r="G56" s="25">
        <v>12460000</v>
      </c>
      <c r="H56" s="26">
        <v>4917570</v>
      </c>
      <c r="I56" s="24">
        <v>12381820</v>
      </c>
      <c r="J56" s="6">
        <v>12019438</v>
      </c>
      <c r="K56" s="25">
        <v>79615578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2787800</v>
      </c>
      <c r="J60" s="6">
        <v>2938341</v>
      </c>
      <c r="K60" s="25">
        <v>3097012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67208</v>
      </c>
      <c r="C62" s="98">
        <v>67208</v>
      </c>
      <c r="D62" s="99">
        <v>67208</v>
      </c>
      <c r="E62" s="97">
        <v>67208</v>
      </c>
      <c r="F62" s="98">
        <v>67208</v>
      </c>
      <c r="G62" s="99">
        <v>67208</v>
      </c>
      <c r="H62" s="100">
        <v>67208</v>
      </c>
      <c r="I62" s="97">
        <v>67208</v>
      </c>
      <c r="J62" s="98">
        <v>67208</v>
      </c>
      <c r="K62" s="99">
        <v>67208</v>
      </c>
    </row>
    <row r="63" spans="1:11" ht="12.75">
      <c r="A63" s="96" t="s">
        <v>63</v>
      </c>
      <c r="B63" s="97">
        <v>75117</v>
      </c>
      <c r="C63" s="98">
        <v>75117</v>
      </c>
      <c r="D63" s="99">
        <v>75117</v>
      </c>
      <c r="E63" s="97">
        <v>75117</v>
      </c>
      <c r="F63" s="98">
        <v>75117</v>
      </c>
      <c r="G63" s="99">
        <v>75117</v>
      </c>
      <c r="H63" s="100">
        <v>75117</v>
      </c>
      <c r="I63" s="97">
        <v>75117</v>
      </c>
      <c r="J63" s="98">
        <v>75117</v>
      </c>
      <c r="K63" s="99">
        <v>75117</v>
      </c>
    </row>
    <row r="64" spans="1:11" ht="12.75">
      <c r="A64" s="96" t="s">
        <v>64</v>
      </c>
      <c r="B64" s="97">
        <v>12222</v>
      </c>
      <c r="C64" s="98">
        <v>12222</v>
      </c>
      <c r="D64" s="99">
        <v>12222</v>
      </c>
      <c r="E64" s="97">
        <v>12222</v>
      </c>
      <c r="F64" s="98">
        <v>12222</v>
      </c>
      <c r="G64" s="99">
        <v>12222</v>
      </c>
      <c r="H64" s="100">
        <v>12222</v>
      </c>
      <c r="I64" s="97">
        <v>12222</v>
      </c>
      <c r="J64" s="98">
        <v>12222</v>
      </c>
      <c r="K64" s="99">
        <v>12222</v>
      </c>
    </row>
    <row r="65" spans="1:11" ht="12.75">
      <c r="A65" s="96" t="s">
        <v>65</v>
      </c>
      <c r="B65" s="97">
        <v>113266</v>
      </c>
      <c r="C65" s="98">
        <v>113266</v>
      </c>
      <c r="D65" s="99">
        <v>113266</v>
      </c>
      <c r="E65" s="97">
        <v>113266</v>
      </c>
      <c r="F65" s="98">
        <v>113266</v>
      </c>
      <c r="G65" s="99">
        <v>113266</v>
      </c>
      <c r="H65" s="100">
        <v>113266</v>
      </c>
      <c r="I65" s="97">
        <v>113266</v>
      </c>
      <c r="J65" s="98">
        <v>113266</v>
      </c>
      <c r="K65" s="99">
        <v>113266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</v>
      </c>
      <c r="C70" s="5">
        <f aca="true" t="shared" si="8" ref="C70:K70">IF(ISERROR(C71/C72),0,(C71/C72))</f>
        <v>0.41143943359282154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0</v>
      </c>
      <c r="C71" s="2">
        <f aca="true" t="shared" si="9" ref="C71:K71">+C83</f>
        <v>65033222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0</v>
      </c>
      <c r="C72" s="2">
        <f aca="true" t="shared" si="10" ref="C72:K72">+C77</f>
        <v>158062686</v>
      </c>
      <c r="D72" s="2">
        <f t="shared" si="10"/>
        <v>155993517</v>
      </c>
      <c r="E72" s="2">
        <f t="shared" si="10"/>
        <v>179180446</v>
      </c>
      <c r="F72" s="2">
        <f t="shared" si="10"/>
        <v>185397376</v>
      </c>
      <c r="G72" s="2">
        <f t="shared" si="10"/>
        <v>185397376</v>
      </c>
      <c r="H72" s="2">
        <f t="shared" si="10"/>
        <v>150443298</v>
      </c>
      <c r="I72" s="2">
        <f t="shared" si="10"/>
        <v>188936899</v>
      </c>
      <c r="J72" s="2">
        <f t="shared" si="10"/>
        <v>199098414</v>
      </c>
      <c r="K72" s="2">
        <f t="shared" si="10"/>
        <v>215884898</v>
      </c>
    </row>
    <row r="73" spans="1:11" ht="12.75" hidden="1">
      <c r="A73" s="2" t="s">
        <v>110</v>
      </c>
      <c r="B73" s="2">
        <f>+B74</f>
        <v>29932444.1666667</v>
      </c>
      <c r="C73" s="2">
        <f aca="true" t="shared" si="11" ref="C73:K73">+(C78+C80+C81+C82)-(B78+B80+B81+B82)</f>
        <v>244158592</v>
      </c>
      <c r="D73" s="2">
        <f t="shared" si="11"/>
        <v>-372708478</v>
      </c>
      <c r="E73" s="2">
        <f t="shared" si="11"/>
        <v>295781339</v>
      </c>
      <c r="F73" s="2">
        <f>+(F78+F80+F81+F82)-(D78+D80+D81+D82)</f>
        <v>295781339</v>
      </c>
      <c r="G73" s="2">
        <f>+(G78+G80+G81+G82)-(D78+D80+D81+D82)</f>
        <v>295781339</v>
      </c>
      <c r="H73" s="2">
        <f>+(H78+H80+H81+H82)-(D78+D80+D81+D82)</f>
        <v>248117694</v>
      </c>
      <c r="I73" s="2">
        <f>+(I78+I80+I81+I82)-(E78+E80+E81+E82)</f>
        <v>-3063091</v>
      </c>
      <c r="J73" s="2">
        <f t="shared" si="11"/>
        <v>5081335</v>
      </c>
      <c r="K73" s="2">
        <f t="shared" si="11"/>
        <v>5242006</v>
      </c>
    </row>
    <row r="74" spans="1:11" ht="12.75" hidden="1">
      <c r="A74" s="2" t="s">
        <v>111</v>
      </c>
      <c r="B74" s="2">
        <f>+TREND(C74:E74)</f>
        <v>29932444.1666667</v>
      </c>
      <c r="C74" s="2">
        <f>+C73</f>
        <v>244158592</v>
      </c>
      <c r="D74" s="2">
        <f aca="true" t="shared" si="12" ref="D74:K74">+D73</f>
        <v>-372708478</v>
      </c>
      <c r="E74" s="2">
        <f t="shared" si="12"/>
        <v>295781339</v>
      </c>
      <c r="F74" s="2">
        <f t="shared" si="12"/>
        <v>295781339</v>
      </c>
      <c r="G74" s="2">
        <f t="shared" si="12"/>
        <v>295781339</v>
      </c>
      <c r="H74" s="2">
        <f t="shared" si="12"/>
        <v>248117694</v>
      </c>
      <c r="I74" s="2">
        <f t="shared" si="12"/>
        <v>-3063091</v>
      </c>
      <c r="J74" s="2">
        <f t="shared" si="12"/>
        <v>5081335</v>
      </c>
      <c r="K74" s="2">
        <f t="shared" si="12"/>
        <v>5242006</v>
      </c>
    </row>
    <row r="75" spans="1:11" ht="12.75" hidden="1">
      <c r="A75" s="2" t="s">
        <v>112</v>
      </c>
      <c r="B75" s="2">
        <f>+B84-(((B80+B81+B78)*B70)-B79)</f>
        <v>0</v>
      </c>
      <c r="C75" s="2">
        <f aca="true" t="shared" si="13" ref="C75:K75">+C84-(((C80+C81+C78)*C70)-C79)</f>
        <v>86598157.12980118</v>
      </c>
      <c r="D75" s="2">
        <f t="shared" si="13"/>
        <v>76249381</v>
      </c>
      <c r="E75" s="2">
        <f t="shared" si="13"/>
        <v>-83894725</v>
      </c>
      <c r="F75" s="2">
        <f t="shared" si="13"/>
        <v>-83894725</v>
      </c>
      <c r="G75" s="2">
        <f t="shared" si="13"/>
        <v>-83894725</v>
      </c>
      <c r="H75" s="2">
        <f t="shared" si="13"/>
        <v>264876117</v>
      </c>
      <c r="I75" s="2">
        <f t="shared" si="13"/>
        <v>-61402548</v>
      </c>
      <c r="J75" s="2">
        <f t="shared" si="13"/>
        <v>-47794624</v>
      </c>
      <c r="K75" s="2">
        <f t="shared" si="13"/>
        <v>-49228462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0</v>
      </c>
      <c r="C77" s="3">
        <v>158062686</v>
      </c>
      <c r="D77" s="3">
        <v>155993517</v>
      </c>
      <c r="E77" s="3">
        <v>179180446</v>
      </c>
      <c r="F77" s="3">
        <v>185397376</v>
      </c>
      <c r="G77" s="3">
        <v>185397376</v>
      </c>
      <c r="H77" s="3">
        <v>150443298</v>
      </c>
      <c r="I77" s="3">
        <v>188936899</v>
      </c>
      <c r="J77" s="3">
        <v>199098414</v>
      </c>
      <c r="K77" s="3">
        <v>215884898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0</v>
      </c>
      <c r="C79" s="3">
        <v>167112377</v>
      </c>
      <c r="D79" s="3">
        <v>76249381</v>
      </c>
      <c r="E79" s="3">
        <v>-83894725</v>
      </c>
      <c r="F79" s="3">
        <v>-83894725</v>
      </c>
      <c r="G79" s="3">
        <v>-83894725</v>
      </c>
      <c r="H79" s="3">
        <v>264876117</v>
      </c>
      <c r="I79" s="3">
        <v>-61402548</v>
      </c>
      <c r="J79" s="3">
        <v>-47794624</v>
      </c>
      <c r="K79" s="3">
        <v>-49228462</v>
      </c>
    </row>
    <row r="80" spans="1:11" ht="13.5" hidden="1">
      <c r="A80" s="1" t="s">
        <v>69</v>
      </c>
      <c r="B80" s="3">
        <v>0</v>
      </c>
      <c r="C80" s="3">
        <v>129665529</v>
      </c>
      <c r="D80" s="3">
        <v>-131714302</v>
      </c>
      <c r="E80" s="3">
        <v>159783173</v>
      </c>
      <c r="F80" s="3">
        <v>159783173</v>
      </c>
      <c r="G80" s="3">
        <v>159783173</v>
      </c>
      <c r="H80" s="3">
        <v>84630756</v>
      </c>
      <c r="I80" s="3">
        <v>164168362</v>
      </c>
      <c r="J80" s="3">
        <v>169249697</v>
      </c>
      <c r="K80" s="3">
        <v>174491703</v>
      </c>
    </row>
    <row r="81" spans="1:11" ht="13.5" hidden="1">
      <c r="A81" s="1" t="s">
        <v>70</v>
      </c>
      <c r="B81" s="3">
        <v>0</v>
      </c>
      <c r="C81" s="3">
        <v>66023589</v>
      </c>
      <c r="D81" s="3">
        <v>3164416</v>
      </c>
      <c r="E81" s="3">
        <v>7448280</v>
      </c>
      <c r="F81" s="3">
        <v>7448280</v>
      </c>
      <c r="G81" s="3">
        <v>7448280</v>
      </c>
      <c r="H81" s="3">
        <v>34937052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48469474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0</v>
      </c>
      <c r="C83" s="3">
        <v>65033222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51739635</v>
      </c>
      <c r="C6" s="6">
        <v>51779729</v>
      </c>
      <c r="D6" s="23">
        <v>72398422</v>
      </c>
      <c r="E6" s="24">
        <v>82304732</v>
      </c>
      <c r="F6" s="6">
        <v>79504732</v>
      </c>
      <c r="G6" s="25">
        <v>79504732</v>
      </c>
      <c r="H6" s="26">
        <v>86094740</v>
      </c>
      <c r="I6" s="24">
        <v>110814716</v>
      </c>
      <c r="J6" s="6">
        <v>105430812</v>
      </c>
      <c r="K6" s="25">
        <v>111124074</v>
      </c>
    </row>
    <row r="7" spans="1:11" ht="12.75">
      <c r="A7" s="22" t="s">
        <v>20</v>
      </c>
      <c r="B7" s="6">
        <v>16753237</v>
      </c>
      <c r="C7" s="6">
        <v>12684665</v>
      </c>
      <c r="D7" s="23">
        <v>2232158</v>
      </c>
      <c r="E7" s="24">
        <v>3556273</v>
      </c>
      <c r="F7" s="6">
        <v>2556273</v>
      </c>
      <c r="G7" s="25">
        <v>2556273</v>
      </c>
      <c r="H7" s="26">
        <v>2264470</v>
      </c>
      <c r="I7" s="24">
        <v>2699424</v>
      </c>
      <c r="J7" s="6">
        <v>2845193</v>
      </c>
      <c r="K7" s="25">
        <v>153640</v>
      </c>
    </row>
    <row r="8" spans="1:11" ht="12.75">
      <c r="A8" s="22" t="s">
        <v>21</v>
      </c>
      <c r="B8" s="6">
        <v>560071738</v>
      </c>
      <c r="C8" s="6">
        <v>613278313</v>
      </c>
      <c r="D8" s="23">
        <v>1100439241</v>
      </c>
      <c r="E8" s="24">
        <v>1189514000</v>
      </c>
      <c r="F8" s="6">
        <v>1179483000</v>
      </c>
      <c r="G8" s="25">
        <v>1179483000</v>
      </c>
      <c r="H8" s="26">
        <v>1194612913</v>
      </c>
      <c r="I8" s="24">
        <v>1249703000</v>
      </c>
      <c r="J8" s="6">
        <v>1343454000</v>
      </c>
      <c r="K8" s="25">
        <v>1461537002</v>
      </c>
    </row>
    <row r="9" spans="1:11" ht="12.75">
      <c r="A9" s="22" t="s">
        <v>22</v>
      </c>
      <c r="B9" s="6">
        <v>20342235</v>
      </c>
      <c r="C9" s="6">
        <v>10886635</v>
      </c>
      <c r="D9" s="23">
        <v>21860567</v>
      </c>
      <c r="E9" s="24">
        <v>21348723</v>
      </c>
      <c r="F9" s="6">
        <v>20173723</v>
      </c>
      <c r="G9" s="25">
        <v>20173723</v>
      </c>
      <c r="H9" s="26">
        <v>35799499</v>
      </c>
      <c r="I9" s="24">
        <v>21395691</v>
      </c>
      <c r="J9" s="6">
        <v>22445668</v>
      </c>
      <c r="K9" s="25">
        <v>21662347</v>
      </c>
    </row>
    <row r="10" spans="1:11" ht="20.25">
      <c r="A10" s="27" t="s">
        <v>102</v>
      </c>
      <c r="B10" s="28">
        <f>SUM(B5:B9)</f>
        <v>648906845</v>
      </c>
      <c r="C10" s="29">
        <f aca="true" t="shared" si="0" ref="C10:K10">SUM(C5:C9)</f>
        <v>688629342</v>
      </c>
      <c r="D10" s="30">
        <f t="shared" si="0"/>
        <v>1196930388</v>
      </c>
      <c r="E10" s="28">
        <f t="shared" si="0"/>
        <v>1296723728</v>
      </c>
      <c r="F10" s="29">
        <f t="shared" si="0"/>
        <v>1281717728</v>
      </c>
      <c r="G10" s="31">
        <f t="shared" si="0"/>
        <v>1281717728</v>
      </c>
      <c r="H10" s="32">
        <f t="shared" si="0"/>
        <v>1318771622</v>
      </c>
      <c r="I10" s="28">
        <f t="shared" si="0"/>
        <v>1384612831</v>
      </c>
      <c r="J10" s="29">
        <f t="shared" si="0"/>
        <v>1474175673</v>
      </c>
      <c r="K10" s="31">
        <f t="shared" si="0"/>
        <v>1594477063</v>
      </c>
    </row>
    <row r="11" spans="1:11" ht="12.75">
      <c r="A11" s="22" t="s">
        <v>23</v>
      </c>
      <c r="B11" s="6">
        <v>310845226</v>
      </c>
      <c r="C11" s="6">
        <v>306154062</v>
      </c>
      <c r="D11" s="23">
        <v>324895685</v>
      </c>
      <c r="E11" s="24">
        <v>350912179</v>
      </c>
      <c r="F11" s="6">
        <v>339445246</v>
      </c>
      <c r="G11" s="25">
        <v>339445246</v>
      </c>
      <c r="H11" s="26">
        <v>377352212</v>
      </c>
      <c r="I11" s="24">
        <v>351868000</v>
      </c>
      <c r="J11" s="6">
        <v>372270801</v>
      </c>
      <c r="K11" s="25">
        <v>395560006</v>
      </c>
    </row>
    <row r="12" spans="1:11" ht="12.75">
      <c r="A12" s="22" t="s">
        <v>24</v>
      </c>
      <c r="B12" s="6">
        <v>0</v>
      </c>
      <c r="C12" s="6">
        <v>13872639</v>
      </c>
      <c r="D12" s="23">
        <v>17171153</v>
      </c>
      <c r="E12" s="24">
        <v>14623584</v>
      </c>
      <c r="F12" s="6">
        <v>15650694</v>
      </c>
      <c r="G12" s="25">
        <v>15650694</v>
      </c>
      <c r="H12" s="26">
        <v>16597725</v>
      </c>
      <c r="I12" s="24">
        <v>16746242</v>
      </c>
      <c r="J12" s="6">
        <v>17918481</v>
      </c>
      <c r="K12" s="25">
        <v>19172774</v>
      </c>
    </row>
    <row r="13" spans="1:11" ht="12.75">
      <c r="A13" s="22" t="s">
        <v>103</v>
      </c>
      <c r="B13" s="6">
        <v>65413239</v>
      </c>
      <c r="C13" s="6">
        <v>92001837</v>
      </c>
      <c r="D13" s="23">
        <v>94287429</v>
      </c>
      <c r="E13" s="24">
        <v>66126601</v>
      </c>
      <c r="F13" s="6">
        <v>66126601</v>
      </c>
      <c r="G13" s="25">
        <v>66126601</v>
      </c>
      <c r="H13" s="26">
        <v>92580292</v>
      </c>
      <c r="I13" s="24">
        <v>74127235</v>
      </c>
      <c r="J13" s="6">
        <v>67590105</v>
      </c>
      <c r="K13" s="25">
        <v>72321413</v>
      </c>
    </row>
    <row r="14" spans="1:11" ht="12.75">
      <c r="A14" s="22" t="s">
        <v>25</v>
      </c>
      <c r="B14" s="6">
        <v>0</v>
      </c>
      <c r="C14" s="6">
        <v>3073237</v>
      </c>
      <c r="D14" s="23">
        <v>3396521</v>
      </c>
      <c r="E14" s="24">
        <v>1100000</v>
      </c>
      <c r="F14" s="6">
        <v>1100000</v>
      </c>
      <c r="G14" s="25">
        <v>1100000</v>
      </c>
      <c r="H14" s="26">
        <v>346933</v>
      </c>
      <c r="I14" s="24">
        <v>500000</v>
      </c>
      <c r="J14" s="6">
        <v>527000</v>
      </c>
      <c r="K14" s="25">
        <v>563890</v>
      </c>
    </row>
    <row r="15" spans="1:11" ht="12.75">
      <c r="A15" s="22" t="s">
        <v>26</v>
      </c>
      <c r="B15" s="6">
        <v>151299263</v>
      </c>
      <c r="C15" s="6">
        <v>150368372</v>
      </c>
      <c r="D15" s="23">
        <v>158070598</v>
      </c>
      <c r="E15" s="24">
        <v>141867845</v>
      </c>
      <c r="F15" s="6">
        <v>123523372</v>
      </c>
      <c r="G15" s="25">
        <v>123523372</v>
      </c>
      <c r="H15" s="26">
        <v>238503505</v>
      </c>
      <c r="I15" s="24">
        <v>144533834</v>
      </c>
      <c r="J15" s="6">
        <v>136232266</v>
      </c>
      <c r="K15" s="25">
        <v>144152830</v>
      </c>
    </row>
    <row r="16" spans="1:11" ht="12.75">
      <c r="A16" s="22" t="s">
        <v>21</v>
      </c>
      <c r="B16" s="6">
        <v>5000000</v>
      </c>
      <c r="C16" s="6">
        <v>3000000</v>
      </c>
      <c r="D16" s="23">
        <v>6586711</v>
      </c>
      <c r="E16" s="24">
        <v>7860000</v>
      </c>
      <c r="F16" s="6">
        <v>7860000</v>
      </c>
      <c r="G16" s="25">
        <v>7860000</v>
      </c>
      <c r="H16" s="26">
        <v>7377649</v>
      </c>
      <c r="I16" s="24">
        <v>8245176</v>
      </c>
      <c r="J16" s="6">
        <v>8758073</v>
      </c>
      <c r="K16" s="25">
        <v>9369702</v>
      </c>
    </row>
    <row r="17" spans="1:11" ht="12.75">
      <c r="A17" s="22" t="s">
        <v>27</v>
      </c>
      <c r="B17" s="6">
        <v>509896272</v>
      </c>
      <c r="C17" s="6">
        <v>425067734</v>
      </c>
      <c r="D17" s="23">
        <v>366235817</v>
      </c>
      <c r="E17" s="24">
        <v>357893110</v>
      </c>
      <c r="F17" s="6">
        <v>374350078</v>
      </c>
      <c r="G17" s="25">
        <v>374350078</v>
      </c>
      <c r="H17" s="26">
        <v>400185759</v>
      </c>
      <c r="I17" s="24">
        <v>329032452</v>
      </c>
      <c r="J17" s="6">
        <v>329800426</v>
      </c>
      <c r="K17" s="25">
        <v>313678630</v>
      </c>
    </row>
    <row r="18" spans="1:11" ht="12.75">
      <c r="A18" s="33" t="s">
        <v>28</v>
      </c>
      <c r="B18" s="34">
        <f>SUM(B11:B17)</f>
        <v>1042454000</v>
      </c>
      <c r="C18" s="35">
        <f aca="true" t="shared" si="1" ref="C18:K18">SUM(C11:C17)</f>
        <v>993537881</v>
      </c>
      <c r="D18" s="36">
        <f t="shared" si="1"/>
        <v>970643914</v>
      </c>
      <c r="E18" s="34">
        <f t="shared" si="1"/>
        <v>940383319</v>
      </c>
      <c r="F18" s="35">
        <f t="shared" si="1"/>
        <v>928055991</v>
      </c>
      <c r="G18" s="37">
        <f t="shared" si="1"/>
        <v>928055991</v>
      </c>
      <c r="H18" s="38">
        <f t="shared" si="1"/>
        <v>1132944075</v>
      </c>
      <c r="I18" s="34">
        <f t="shared" si="1"/>
        <v>925052939</v>
      </c>
      <c r="J18" s="35">
        <f t="shared" si="1"/>
        <v>933097152</v>
      </c>
      <c r="K18" s="37">
        <f t="shared" si="1"/>
        <v>954819245</v>
      </c>
    </row>
    <row r="19" spans="1:11" ht="12.75">
      <c r="A19" s="33" t="s">
        <v>29</v>
      </c>
      <c r="B19" s="39">
        <f>+B10-B18</f>
        <v>-393547155</v>
      </c>
      <c r="C19" s="40">
        <f aca="true" t="shared" si="2" ref="C19:K19">+C10-C18</f>
        <v>-304908539</v>
      </c>
      <c r="D19" s="41">
        <f t="shared" si="2"/>
        <v>226286474</v>
      </c>
      <c r="E19" s="39">
        <f t="shared" si="2"/>
        <v>356340409</v>
      </c>
      <c r="F19" s="40">
        <f t="shared" si="2"/>
        <v>353661737</v>
      </c>
      <c r="G19" s="42">
        <f t="shared" si="2"/>
        <v>353661737</v>
      </c>
      <c r="H19" s="43">
        <f t="shared" si="2"/>
        <v>185827547</v>
      </c>
      <c r="I19" s="39">
        <f t="shared" si="2"/>
        <v>459559892</v>
      </c>
      <c r="J19" s="40">
        <f t="shared" si="2"/>
        <v>541078521</v>
      </c>
      <c r="K19" s="42">
        <f t="shared" si="2"/>
        <v>639657818</v>
      </c>
    </row>
    <row r="20" spans="1:11" ht="20.25">
      <c r="A20" s="44" t="s">
        <v>30</v>
      </c>
      <c r="B20" s="45">
        <v>636948214</v>
      </c>
      <c r="C20" s="46">
        <v>459631626</v>
      </c>
      <c r="D20" s="47">
        <v>0</v>
      </c>
      <c r="E20" s="45">
        <v>312291000</v>
      </c>
      <c r="F20" s="46">
        <v>263291000</v>
      </c>
      <c r="G20" s="48">
        <v>263291000</v>
      </c>
      <c r="H20" s="49">
        <v>125779292</v>
      </c>
      <c r="I20" s="45">
        <v>287427000</v>
      </c>
      <c r="J20" s="46">
        <v>231038000</v>
      </c>
      <c r="K20" s="48">
        <v>170620000</v>
      </c>
    </row>
    <row r="21" spans="1:11" ht="12.75">
      <c r="A21" s="22" t="s">
        <v>104</v>
      </c>
      <c r="B21" s="50">
        <v>0</v>
      </c>
      <c r="C21" s="51">
        <v>0</v>
      </c>
      <c r="D21" s="52">
        <v>152108463</v>
      </c>
      <c r="E21" s="50">
        <v>838377</v>
      </c>
      <c r="F21" s="51">
        <v>838377</v>
      </c>
      <c r="G21" s="53">
        <v>838377</v>
      </c>
      <c r="H21" s="54">
        <v>696797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243401059</v>
      </c>
      <c r="C22" s="57">
        <f aca="true" t="shared" si="3" ref="C22:K22">SUM(C19:C21)</f>
        <v>154723087</v>
      </c>
      <c r="D22" s="58">
        <f t="shared" si="3"/>
        <v>378394937</v>
      </c>
      <c r="E22" s="56">
        <f t="shared" si="3"/>
        <v>669469786</v>
      </c>
      <c r="F22" s="57">
        <f t="shared" si="3"/>
        <v>617791114</v>
      </c>
      <c r="G22" s="59">
        <f t="shared" si="3"/>
        <v>617791114</v>
      </c>
      <c r="H22" s="60">
        <f t="shared" si="3"/>
        <v>312303636</v>
      </c>
      <c r="I22" s="56">
        <f t="shared" si="3"/>
        <v>746986892</v>
      </c>
      <c r="J22" s="57">
        <f t="shared" si="3"/>
        <v>772116521</v>
      </c>
      <c r="K22" s="59">
        <f t="shared" si="3"/>
        <v>810277818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243401059</v>
      </c>
      <c r="C24" s="40">
        <f aca="true" t="shared" si="4" ref="C24:K24">SUM(C22:C23)</f>
        <v>154723087</v>
      </c>
      <c r="D24" s="41">
        <f t="shared" si="4"/>
        <v>378394937</v>
      </c>
      <c r="E24" s="39">
        <f t="shared" si="4"/>
        <v>669469786</v>
      </c>
      <c r="F24" s="40">
        <f t="shared" si="4"/>
        <v>617791114</v>
      </c>
      <c r="G24" s="42">
        <f t="shared" si="4"/>
        <v>617791114</v>
      </c>
      <c r="H24" s="43">
        <f t="shared" si="4"/>
        <v>312303636</v>
      </c>
      <c r="I24" s="39">
        <f t="shared" si="4"/>
        <v>746986892</v>
      </c>
      <c r="J24" s="40">
        <f t="shared" si="4"/>
        <v>772116521</v>
      </c>
      <c r="K24" s="42">
        <f t="shared" si="4"/>
        <v>810277818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771766000</v>
      </c>
      <c r="C27" s="7">
        <v>421157420</v>
      </c>
      <c r="D27" s="69">
        <v>348038356</v>
      </c>
      <c r="E27" s="70">
        <v>669469786</v>
      </c>
      <c r="F27" s="7">
        <v>617791114</v>
      </c>
      <c r="G27" s="71">
        <v>617791114</v>
      </c>
      <c r="H27" s="72">
        <v>444572228</v>
      </c>
      <c r="I27" s="70">
        <v>709125000</v>
      </c>
      <c r="J27" s="7">
        <v>737460493</v>
      </c>
      <c r="K27" s="71">
        <v>757923685</v>
      </c>
    </row>
    <row r="28" spans="1:11" ht="12.75">
      <c r="A28" s="73" t="s">
        <v>34</v>
      </c>
      <c r="B28" s="6">
        <v>735716000</v>
      </c>
      <c r="C28" s="6">
        <v>421157420</v>
      </c>
      <c r="D28" s="23">
        <v>346343112</v>
      </c>
      <c r="E28" s="24">
        <v>651593236</v>
      </c>
      <c r="F28" s="6">
        <v>594825176</v>
      </c>
      <c r="G28" s="25">
        <v>594825176</v>
      </c>
      <c r="H28" s="26">
        <v>432614820</v>
      </c>
      <c r="I28" s="24">
        <v>690000000</v>
      </c>
      <c r="J28" s="6">
        <v>657660493</v>
      </c>
      <c r="K28" s="25">
        <v>663923685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36050000</v>
      </c>
      <c r="C31" s="6">
        <v>0</v>
      </c>
      <c r="D31" s="23">
        <v>0</v>
      </c>
      <c r="E31" s="24">
        <v>0</v>
      </c>
      <c r="F31" s="6">
        <v>22965938</v>
      </c>
      <c r="G31" s="25">
        <v>22965938</v>
      </c>
      <c r="H31" s="26">
        <v>8707857</v>
      </c>
      <c r="I31" s="24">
        <v>19125000</v>
      </c>
      <c r="J31" s="6">
        <v>79800000</v>
      </c>
      <c r="K31" s="25">
        <v>94000000</v>
      </c>
    </row>
    <row r="32" spans="1:11" ht="12.75">
      <c r="A32" s="33" t="s">
        <v>37</v>
      </c>
      <c r="B32" s="7">
        <f>SUM(B28:B31)</f>
        <v>771766000</v>
      </c>
      <c r="C32" s="7">
        <f aca="true" t="shared" si="5" ref="C32:K32">SUM(C28:C31)</f>
        <v>421157420</v>
      </c>
      <c r="D32" s="69">
        <f t="shared" si="5"/>
        <v>346343112</v>
      </c>
      <c r="E32" s="70">
        <f t="shared" si="5"/>
        <v>651593236</v>
      </c>
      <c r="F32" s="7">
        <f t="shared" si="5"/>
        <v>617791114</v>
      </c>
      <c r="G32" s="71">
        <f t="shared" si="5"/>
        <v>617791114</v>
      </c>
      <c r="H32" s="72">
        <f t="shared" si="5"/>
        <v>441322677</v>
      </c>
      <c r="I32" s="70">
        <f t="shared" si="5"/>
        <v>709125000</v>
      </c>
      <c r="J32" s="7">
        <f t="shared" si="5"/>
        <v>737460493</v>
      </c>
      <c r="K32" s="71">
        <f t="shared" si="5"/>
        <v>757923685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190254772</v>
      </c>
      <c r="C35" s="6">
        <v>170186300</v>
      </c>
      <c r="D35" s="23">
        <v>39624756</v>
      </c>
      <c r="E35" s="24">
        <v>170987736</v>
      </c>
      <c r="F35" s="6">
        <v>170987736</v>
      </c>
      <c r="G35" s="25">
        <v>170987736</v>
      </c>
      <c r="H35" s="26">
        <v>-18448887</v>
      </c>
      <c r="I35" s="24">
        <v>158923163</v>
      </c>
      <c r="J35" s="6">
        <v>157923166</v>
      </c>
      <c r="K35" s="25">
        <v>157923166</v>
      </c>
    </row>
    <row r="36" spans="1:11" ht="12.75">
      <c r="A36" s="22" t="s">
        <v>40</v>
      </c>
      <c r="B36" s="6">
        <v>2395754517</v>
      </c>
      <c r="C36" s="6">
        <v>2587172212</v>
      </c>
      <c r="D36" s="23">
        <v>423193513</v>
      </c>
      <c r="E36" s="24">
        <v>4509966787</v>
      </c>
      <c r="F36" s="6">
        <v>4458288115</v>
      </c>
      <c r="G36" s="25">
        <v>4458288115</v>
      </c>
      <c r="H36" s="26">
        <v>372102473</v>
      </c>
      <c r="I36" s="24">
        <v>4549495002</v>
      </c>
      <c r="J36" s="6">
        <v>4578830499</v>
      </c>
      <c r="K36" s="25">
        <v>4599293686</v>
      </c>
    </row>
    <row r="37" spans="1:11" ht="12.75">
      <c r="A37" s="22" t="s">
        <v>41</v>
      </c>
      <c r="B37" s="6">
        <v>262723225</v>
      </c>
      <c r="C37" s="6">
        <v>295524169</v>
      </c>
      <c r="D37" s="23">
        <v>102979070</v>
      </c>
      <c r="E37" s="24">
        <v>111121737</v>
      </c>
      <c r="F37" s="6">
        <v>150521737</v>
      </c>
      <c r="G37" s="25">
        <v>150521737</v>
      </c>
      <c r="H37" s="26">
        <v>38534726</v>
      </c>
      <c r="I37" s="24">
        <v>98930167</v>
      </c>
      <c r="J37" s="6">
        <v>98930167</v>
      </c>
      <c r="K37" s="25">
        <v>98930167</v>
      </c>
    </row>
    <row r="38" spans="1:11" ht="12.75">
      <c r="A38" s="22" t="s">
        <v>42</v>
      </c>
      <c r="B38" s="6">
        <v>40856415</v>
      </c>
      <c r="C38" s="6">
        <v>52310008</v>
      </c>
      <c r="D38" s="23">
        <v>-9529304</v>
      </c>
      <c r="E38" s="24">
        <v>32814000</v>
      </c>
      <c r="F38" s="6">
        <v>32814000</v>
      </c>
      <c r="G38" s="25">
        <v>32814000</v>
      </c>
      <c r="H38" s="26">
        <v>7982336</v>
      </c>
      <c r="I38" s="24">
        <v>32814000</v>
      </c>
      <c r="J38" s="6">
        <v>32814000</v>
      </c>
      <c r="K38" s="25">
        <v>32814000</v>
      </c>
    </row>
    <row r="39" spans="1:11" ht="12.75">
      <c r="A39" s="22" t="s">
        <v>43</v>
      </c>
      <c r="B39" s="6">
        <v>2282429649</v>
      </c>
      <c r="C39" s="6">
        <v>2409524335</v>
      </c>
      <c r="D39" s="23">
        <v>-13282560</v>
      </c>
      <c r="E39" s="24">
        <v>3867549000</v>
      </c>
      <c r="F39" s="6">
        <v>3828149000</v>
      </c>
      <c r="G39" s="25">
        <v>3828149000</v>
      </c>
      <c r="H39" s="26">
        <v>360115275</v>
      </c>
      <c r="I39" s="24">
        <v>4576673998</v>
      </c>
      <c r="J39" s="6">
        <v>4605009498</v>
      </c>
      <c r="K39" s="25">
        <v>4625472685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143562726</v>
      </c>
      <c r="C42" s="6">
        <v>332560820</v>
      </c>
      <c r="D42" s="23">
        <v>-869769774</v>
      </c>
      <c r="E42" s="24">
        <v>-866396718</v>
      </c>
      <c r="F42" s="6">
        <v>-854069390</v>
      </c>
      <c r="G42" s="25">
        <v>-854069390</v>
      </c>
      <c r="H42" s="26">
        <v>-1028942185</v>
      </c>
      <c r="I42" s="24">
        <v>-842680528</v>
      </c>
      <c r="J42" s="6">
        <v>-856748974</v>
      </c>
      <c r="K42" s="25">
        <v>-873128130</v>
      </c>
    </row>
    <row r="43" spans="1:11" ht="12.75">
      <c r="A43" s="22" t="s">
        <v>46</v>
      </c>
      <c r="B43" s="6">
        <v>-337180327</v>
      </c>
      <c r="C43" s="6">
        <v>-314121902</v>
      </c>
      <c r="D43" s="23">
        <v>-66167970</v>
      </c>
      <c r="E43" s="24">
        <v>14078969</v>
      </c>
      <c r="F43" s="6">
        <v>0</v>
      </c>
      <c r="G43" s="25">
        <v>0</v>
      </c>
      <c r="H43" s="26">
        <v>78350077</v>
      </c>
      <c r="I43" s="24">
        <v>100000</v>
      </c>
      <c r="J43" s="6">
        <v>-1000000</v>
      </c>
      <c r="K43" s="25">
        <v>0</v>
      </c>
    </row>
    <row r="44" spans="1:11" ht="12.75">
      <c r="A44" s="22" t="s">
        <v>47</v>
      </c>
      <c r="B44" s="6">
        <v>-813392</v>
      </c>
      <c r="C44" s="6">
        <v>-879765</v>
      </c>
      <c r="D44" s="23">
        <v>1280437</v>
      </c>
      <c r="E44" s="24">
        <v>-9016133</v>
      </c>
      <c r="F44" s="6">
        <v>-10172000</v>
      </c>
      <c r="G44" s="25">
        <v>-10172000</v>
      </c>
      <c r="H44" s="26">
        <v>15018761</v>
      </c>
      <c r="I44" s="24">
        <v>-10172000</v>
      </c>
      <c r="J44" s="6">
        <v>-10172000</v>
      </c>
      <c r="K44" s="25">
        <v>-10172000</v>
      </c>
    </row>
    <row r="45" spans="1:11" ht="12.75">
      <c r="A45" s="33" t="s">
        <v>48</v>
      </c>
      <c r="B45" s="7">
        <v>914007</v>
      </c>
      <c r="C45" s="7">
        <v>18472760</v>
      </c>
      <c r="D45" s="69">
        <v>-934657307</v>
      </c>
      <c r="E45" s="70">
        <v>-841458882</v>
      </c>
      <c r="F45" s="7">
        <v>-844366390</v>
      </c>
      <c r="G45" s="71">
        <v>-844366390</v>
      </c>
      <c r="H45" s="72">
        <v>-935573347</v>
      </c>
      <c r="I45" s="70">
        <v>-832877528</v>
      </c>
      <c r="J45" s="7">
        <v>-848045974</v>
      </c>
      <c r="K45" s="71">
        <v>-863425130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913000</v>
      </c>
      <c r="C48" s="6">
        <v>18472740</v>
      </c>
      <c r="D48" s="23">
        <v>84904732</v>
      </c>
      <c r="E48" s="24">
        <v>71964001</v>
      </c>
      <c r="F48" s="6">
        <v>71964001</v>
      </c>
      <c r="G48" s="25">
        <v>71964001</v>
      </c>
      <c r="H48" s="26">
        <v>-70642908</v>
      </c>
      <c r="I48" s="24">
        <v>71864001</v>
      </c>
      <c r="J48" s="6">
        <v>72864001</v>
      </c>
      <c r="K48" s="25">
        <v>72864001</v>
      </c>
    </row>
    <row r="49" spans="1:11" ht="12.75">
      <c r="A49" s="22" t="s">
        <v>51</v>
      </c>
      <c r="B49" s="6">
        <f>+B75</f>
        <v>115665006.24444102</v>
      </c>
      <c r="C49" s="6">
        <f aca="true" t="shared" si="6" ref="C49:K49">+C75</f>
        <v>177418689.22011888</v>
      </c>
      <c r="D49" s="23">
        <f t="shared" si="6"/>
        <v>101319241</v>
      </c>
      <c r="E49" s="24">
        <f t="shared" si="6"/>
        <v>98323737</v>
      </c>
      <c r="F49" s="6">
        <f t="shared" si="6"/>
        <v>137723737</v>
      </c>
      <c r="G49" s="25">
        <f t="shared" si="6"/>
        <v>137723737</v>
      </c>
      <c r="H49" s="26">
        <f t="shared" si="6"/>
        <v>55378559</v>
      </c>
      <c r="I49" s="24">
        <f t="shared" si="6"/>
        <v>86132167</v>
      </c>
      <c r="J49" s="6">
        <f t="shared" si="6"/>
        <v>86132167</v>
      </c>
      <c r="K49" s="25">
        <f t="shared" si="6"/>
        <v>86132167</v>
      </c>
    </row>
    <row r="50" spans="1:11" ht="12.75">
      <c r="A50" s="33" t="s">
        <v>52</v>
      </c>
      <c r="B50" s="7">
        <f>+B48-B49</f>
        <v>-114752006.24444102</v>
      </c>
      <c r="C50" s="7">
        <f aca="true" t="shared" si="7" ref="C50:K50">+C48-C49</f>
        <v>-158945949.22011888</v>
      </c>
      <c r="D50" s="69">
        <f t="shared" si="7"/>
        <v>-16414509</v>
      </c>
      <c r="E50" s="70">
        <f t="shared" si="7"/>
        <v>-26359736</v>
      </c>
      <c r="F50" s="7">
        <f t="shared" si="7"/>
        <v>-65759736</v>
      </c>
      <c r="G50" s="71">
        <f t="shared" si="7"/>
        <v>-65759736</v>
      </c>
      <c r="H50" s="72">
        <f t="shared" si="7"/>
        <v>-126021467</v>
      </c>
      <c r="I50" s="70">
        <f t="shared" si="7"/>
        <v>-14268166</v>
      </c>
      <c r="J50" s="7">
        <f t="shared" si="7"/>
        <v>-13268166</v>
      </c>
      <c r="K50" s="71">
        <f t="shared" si="7"/>
        <v>-13268166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2915074994</v>
      </c>
      <c r="C53" s="6">
        <v>2724488245</v>
      </c>
      <c r="D53" s="23">
        <v>666604262</v>
      </c>
      <c r="E53" s="24">
        <v>1998105279</v>
      </c>
      <c r="F53" s="6">
        <v>1946426607</v>
      </c>
      <c r="G53" s="25">
        <v>1946426607</v>
      </c>
      <c r="H53" s="26">
        <v>324861217</v>
      </c>
      <c r="I53" s="24">
        <v>2037733494</v>
      </c>
      <c r="J53" s="6">
        <v>2063568989</v>
      </c>
      <c r="K53" s="25">
        <v>2084032178</v>
      </c>
    </row>
    <row r="54" spans="1:11" ht="12.75">
      <c r="A54" s="22" t="s">
        <v>55</v>
      </c>
      <c r="B54" s="6">
        <v>65413239</v>
      </c>
      <c r="C54" s="6">
        <v>92001837</v>
      </c>
      <c r="D54" s="23">
        <v>0</v>
      </c>
      <c r="E54" s="24">
        <v>61587601</v>
      </c>
      <c r="F54" s="6">
        <v>61587601</v>
      </c>
      <c r="G54" s="25">
        <v>61587601</v>
      </c>
      <c r="H54" s="26">
        <v>77479175</v>
      </c>
      <c r="I54" s="24">
        <v>69302315</v>
      </c>
      <c r="J54" s="6">
        <v>62504640</v>
      </c>
      <c r="K54" s="25">
        <v>66879965</v>
      </c>
    </row>
    <row r="55" spans="1:11" ht="12.75">
      <c r="A55" s="22" t="s">
        <v>56</v>
      </c>
      <c r="B55" s="6">
        <v>35552000</v>
      </c>
      <c r="C55" s="6">
        <v>0</v>
      </c>
      <c r="D55" s="23">
        <v>20028096</v>
      </c>
      <c r="E55" s="24">
        <v>23185203</v>
      </c>
      <c r="F55" s="6">
        <v>23015665</v>
      </c>
      <c r="G55" s="25">
        <v>23015665</v>
      </c>
      <c r="H55" s="26">
        <v>8350720</v>
      </c>
      <c r="I55" s="24">
        <v>274413600</v>
      </c>
      <c r="J55" s="6">
        <v>229817250</v>
      </c>
      <c r="K55" s="25">
        <v>105000000</v>
      </c>
    </row>
    <row r="56" spans="1:11" ht="12.75">
      <c r="A56" s="22" t="s">
        <v>57</v>
      </c>
      <c r="B56" s="6">
        <v>0</v>
      </c>
      <c r="C56" s="6">
        <v>0</v>
      </c>
      <c r="D56" s="23">
        <v>120470447</v>
      </c>
      <c r="E56" s="24">
        <v>143451079</v>
      </c>
      <c r="F56" s="6">
        <v>160570647</v>
      </c>
      <c r="G56" s="25">
        <v>160570647</v>
      </c>
      <c r="H56" s="26">
        <v>132324702</v>
      </c>
      <c r="I56" s="24">
        <v>105529316</v>
      </c>
      <c r="J56" s="6">
        <v>112987292</v>
      </c>
      <c r="K56" s="25">
        <v>102083125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0.6255165452520765</v>
      </c>
      <c r="C70" s="5">
        <f aca="true" t="shared" si="8" ref="C70:K70">IF(ISERROR(C71/C72),0,(C71/C72))</f>
        <v>0.8151900660908405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40450361</v>
      </c>
      <c r="C71" s="2">
        <f aca="true" t="shared" si="9" ref="C71:K71">+C83</f>
        <v>43691239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64667132</v>
      </c>
      <c r="C72" s="2">
        <f aca="true" t="shared" si="10" ref="C72:K72">+C77</f>
        <v>53596383</v>
      </c>
      <c r="D72" s="2">
        <f t="shared" si="10"/>
        <v>81836513</v>
      </c>
      <c r="E72" s="2">
        <f t="shared" si="10"/>
        <v>84555237</v>
      </c>
      <c r="F72" s="2">
        <f t="shared" si="10"/>
        <v>81260237</v>
      </c>
      <c r="G72" s="2">
        <f t="shared" si="10"/>
        <v>81260237</v>
      </c>
      <c r="H72" s="2">
        <f t="shared" si="10"/>
        <v>100152973</v>
      </c>
      <c r="I72" s="2">
        <f t="shared" si="10"/>
        <v>112760789</v>
      </c>
      <c r="J72" s="2">
        <f t="shared" si="10"/>
        <v>107376562</v>
      </c>
      <c r="K72" s="2">
        <f t="shared" si="10"/>
        <v>111173527</v>
      </c>
    </row>
    <row r="73" spans="1:11" ht="12.75" hidden="1">
      <c r="A73" s="2" t="s">
        <v>110</v>
      </c>
      <c r="B73" s="2">
        <f>+B74</f>
        <v>-57804697.33333332</v>
      </c>
      <c r="C73" s="2">
        <f aca="true" t="shared" si="11" ref="C73:K73">+(C78+C80+C81+C82)-(B78+B80+B81+B82)</f>
        <v>-5841633</v>
      </c>
      <c r="D73" s="2">
        <f t="shared" si="11"/>
        <v>-106876802</v>
      </c>
      <c r="E73" s="2">
        <f t="shared" si="11"/>
        <v>103866415</v>
      </c>
      <c r="F73" s="2">
        <f>+(F78+F80+F81+F82)-(D78+D80+D81+D82)</f>
        <v>103866415</v>
      </c>
      <c r="G73" s="2">
        <f>+(G78+G80+G81+G82)-(D78+D80+D81+D82)</f>
        <v>103866415</v>
      </c>
      <c r="H73" s="2">
        <f>+(H78+H80+H81+H82)-(D78+D80+D81+D82)</f>
        <v>10423075</v>
      </c>
      <c r="I73" s="2">
        <f>+(I78+I80+I81+I82)-(E78+E80+E81+E82)</f>
        <v>-11950573</v>
      </c>
      <c r="J73" s="2">
        <f t="shared" si="11"/>
        <v>3</v>
      </c>
      <c r="K73" s="2">
        <f t="shared" si="11"/>
        <v>0</v>
      </c>
    </row>
    <row r="74" spans="1:11" ht="12.75" hidden="1">
      <c r="A74" s="2" t="s">
        <v>111</v>
      </c>
      <c r="B74" s="2">
        <f>+TREND(C74:E74)</f>
        <v>-57804697.33333332</v>
      </c>
      <c r="C74" s="2">
        <f>+C73</f>
        <v>-5841633</v>
      </c>
      <c r="D74" s="2">
        <f aca="true" t="shared" si="12" ref="D74:K74">+D73</f>
        <v>-106876802</v>
      </c>
      <c r="E74" s="2">
        <f t="shared" si="12"/>
        <v>103866415</v>
      </c>
      <c r="F74" s="2">
        <f t="shared" si="12"/>
        <v>103866415</v>
      </c>
      <c r="G74" s="2">
        <f t="shared" si="12"/>
        <v>103866415</v>
      </c>
      <c r="H74" s="2">
        <f t="shared" si="12"/>
        <v>10423075</v>
      </c>
      <c r="I74" s="2">
        <f t="shared" si="12"/>
        <v>-11950573</v>
      </c>
      <c r="J74" s="2">
        <f t="shared" si="12"/>
        <v>3</v>
      </c>
      <c r="K74" s="2">
        <f t="shared" si="12"/>
        <v>0</v>
      </c>
    </row>
    <row r="75" spans="1:11" ht="12.75" hidden="1">
      <c r="A75" s="2" t="s">
        <v>112</v>
      </c>
      <c r="B75" s="2">
        <f>+B84-(((B80+B81+B78)*B70)-B79)</f>
        <v>115665006.24444102</v>
      </c>
      <c r="C75" s="2">
        <f aca="true" t="shared" si="13" ref="C75:K75">+C84-(((C80+C81+C78)*C70)-C79)</f>
        <v>177418689.22011888</v>
      </c>
      <c r="D75" s="2">
        <f t="shared" si="13"/>
        <v>101319241</v>
      </c>
      <c r="E75" s="2">
        <f t="shared" si="13"/>
        <v>98323737</v>
      </c>
      <c r="F75" s="2">
        <f t="shared" si="13"/>
        <v>137723737</v>
      </c>
      <c r="G75" s="2">
        <f t="shared" si="13"/>
        <v>137723737</v>
      </c>
      <c r="H75" s="2">
        <f t="shared" si="13"/>
        <v>55378559</v>
      </c>
      <c r="I75" s="2">
        <f t="shared" si="13"/>
        <v>86132167</v>
      </c>
      <c r="J75" s="2">
        <f t="shared" si="13"/>
        <v>86132167</v>
      </c>
      <c r="K75" s="2">
        <f t="shared" si="13"/>
        <v>86132167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64667132</v>
      </c>
      <c r="C77" s="3">
        <v>53596383</v>
      </c>
      <c r="D77" s="3">
        <v>81836513</v>
      </c>
      <c r="E77" s="3">
        <v>84555237</v>
      </c>
      <c r="F77" s="3">
        <v>81260237</v>
      </c>
      <c r="G77" s="3">
        <v>81260237</v>
      </c>
      <c r="H77" s="3">
        <v>100152973</v>
      </c>
      <c r="I77" s="3">
        <v>112760789</v>
      </c>
      <c r="J77" s="3">
        <v>107376562</v>
      </c>
      <c r="K77" s="3">
        <v>111173527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198361894</v>
      </c>
      <c r="C79" s="3">
        <v>280429467</v>
      </c>
      <c r="D79" s="3">
        <v>101319241</v>
      </c>
      <c r="E79" s="3">
        <v>98323737</v>
      </c>
      <c r="F79" s="3">
        <v>137723737</v>
      </c>
      <c r="G79" s="3">
        <v>137723737</v>
      </c>
      <c r="H79" s="3">
        <v>55378559</v>
      </c>
      <c r="I79" s="3">
        <v>86132167</v>
      </c>
      <c r="J79" s="3">
        <v>86132167</v>
      </c>
      <c r="K79" s="3">
        <v>86132167</v>
      </c>
    </row>
    <row r="80" spans="1:11" ht="13.5" hidden="1">
      <c r="A80" s="1" t="s">
        <v>69</v>
      </c>
      <c r="B80" s="3">
        <v>54919288</v>
      </c>
      <c r="C80" s="3">
        <v>51237926</v>
      </c>
      <c r="D80" s="3">
        <v>17453856</v>
      </c>
      <c r="E80" s="3">
        <v>75950892</v>
      </c>
      <c r="F80" s="3">
        <v>75950892</v>
      </c>
      <c r="G80" s="3">
        <v>75950892</v>
      </c>
      <c r="H80" s="3">
        <v>26962728</v>
      </c>
      <c r="I80" s="3">
        <v>64000322</v>
      </c>
      <c r="J80" s="3">
        <v>76665552</v>
      </c>
      <c r="K80" s="3">
        <v>76665552</v>
      </c>
    </row>
    <row r="81" spans="1:11" ht="13.5" hidden="1">
      <c r="A81" s="1" t="s">
        <v>70</v>
      </c>
      <c r="B81" s="3">
        <v>77286468</v>
      </c>
      <c r="C81" s="3">
        <v>75126197</v>
      </c>
      <c r="D81" s="3">
        <v>2033465</v>
      </c>
      <c r="E81" s="3">
        <v>47402844</v>
      </c>
      <c r="F81" s="3">
        <v>47402844</v>
      </c>
      <c r="G81" s="3">
        <v>47402844</v>
      </c>
      <c r="H81" s="3">
        <v>2947668</v>
      </c>
      <c r="I81" s="3">
        <v>47402841</v>
      </c>
      <c r="J81" s="3">
        <v>34737614</v>
      </c>
      <c r="K81" s="3">
        <v>34737614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40450361</v>
      </c>
      <c r="C83" s="3">
        <v>43691239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8977594</v>
      </c>
      <c r="C5" s="6">
        <v>8736568</v>
      </c>
      <c r="D5" s="23">
        <v>10645404</v>
      </c>
      <c r="E5" s="24">
        <v>12255328</v>
      </c>
      <c r="F5" s="6">
        <v>16863287</v>
      </c>
      <c r="G5" s="25">
        <v>16863287</v>
      </c>
      <c r="H5" s="26">
        <v>9699624</v>
      </c>
      <c r="I5" s="24">
        <v>17740178</v>
      </c>
      <c r="J5" s="6">
        <v>18698153</v>
      </c>
      <c r="K5" s="25">
        <v>19707853</v>
      </c>
    </row>
    <row r="6" spans="1:11" ht="12.75">
      <c r="A6" s="22" t="s">
        <v>19</v>
      </c>
      <c r="B6" s="6">
        <v>12929540</v>
      </c>
      <c r="C6" s="6">
        <v>13836020</v>
      </c>
      <c r="D6" s="23">
        <v>58640844</v>
      </c>
      <c r="E6" s="24">
        <v>18910040</v>
      </c>
      <c r="F6" s="6">
        <v>32710039</v>
      </c>
      <c r="G6" s="25">
        <v>32710039</v>
      </c>
      <c r="H6" s="26">
        <v>19347849</v>
      </c>
      <c r="I6" s="24">
        <v>34410962</v>
      </c>
      <c r="J6" s="6">
        <v>36269162</v>
      </c>
      <c r="K6" s="25">
        <v>38227700</v>
      </c>
    </row>
    <row r="7" spans="1:11" ht="12.75">
      <c r="A7" s="22" t="s">
        <v>20</v>
      </c>
      <c r="B7" s="6">
        <v>3925076</v>
      </c>
      <c r="C7" s="6">
        <v>5885924</v>
      </c>
      <c r="D7" s="23">
        <v>-8407156</v>
      </c>
      <c r="E7" s="24">
        <v>4519515</v>
      </c>
      <c r="F7" s="6">
        <v>4519515</v>
      </c>
      <c r="G7" s="25">
        <v>4519515</v>
      </c>
      <c r="H7" s="26">
        <v>500404</v>
      </c>
      <c r="I7" s="24">
        <v>4754530</v>
      </c>
      <c r="J7" s="6">
        <v>5011276</v>
      </c>
      <c r="K7" s="25">
        <v>5281885</v>
      </c>
    </row>
    <row r="8" spans="1:11" ht="12.75">
      <c r="A8" s="22" t="s">
        <v>21</v>
      </c>
      <c r="B8" s="6">
        <v>212960000</v>
      </c>
      <c r="C8" s="6">
        <v>209514000</v>
      </c>
      <c r="D8" s="23">
        <v>227037000</v>
      </c>
      <c r="E8" s="24">
        <v>248358000</v>
      </c>
      <c r="F8" s="6">
        <v>248358000</v>
      </c>
      <c r="G8" s="25">
        <v>248358000</v>
      </c>
      <c r="H8" s="26">
        <v>248043328</v>
      </c>
      <c r="I8" s="24">
        <v>286624000</v>
      </c>
      <c r="J8" s="6">
        <v>300105000</v>
      </c>
      <c r="K8" s="25">
        <v>321890000</v>
      </c>
    </row>
    <row r="9" spans="1:11" ht="12.75">
      <c r="A9" s="22" t="s">
        <v>22</v>
      </c>
      <c r="B9" s="6">
        <v>17771116</v>
      </c>
      <c r="C9" s="6">
        <v>18154583</v>
      </c>
      <c r="D9" s="23">
        <v>14839291</v>
      </c>
      <c r="E9" s="24">
        <v>55644797</v>
      </c>
      <c r="F9" s="6">
        <v>83654039</v>
      </c>
      <c r="G9" s="25">
        <v>83654039</v>
      </c>
      <c r="H9" s="26">
        <v>35223923</v>
      </c>
      <c r="I9" s="24">
        <v>64004773</v>
      </c>
      <c r="J9" s="6">
        <v>67461051</v>
      </c>
      <c r="K9" s="25">
        <v>71103948</v>
      </c>
    </row>
    <row r="10" spans="1:11" ht="20.25">
      <c r="A10" s="27" t="s">
        <v>102</v>
      </c>
      <c r="B10" s="28">
        <f>SUM(B5:B9)</f>
        <v>256563326</v>
      </c>
      <c r="C10" s="29">
        <f aca="true" t="shared" si="0" ref="C10:K10">SUM(C5:C9)</f>
        <v>256127095</v>
      </c>
      <c r="D10" s="30">
        <f t="shared" si="0"/>
        <v>302755383</v>
      </c>
      <c r="E10" s="28">
        <f t="shared" si="0"/>
        <v>339687680</v>
      </c>
      <c r="F10" s="29">
        <f t="shared" si="0"/>
        <v>386104880</v>
      </c>
      <c r="G10" s="31">
        <f t="shared" si="0"/>
        <v>386104880</v>
      </c>
      <c r="H10" s="32">
        <f t="shared" si="0"/>
        <v>312815128</v>
      </c>
      <c r="I10" s="28">
        <f t="shared" si="0"/>
        <v>407534443</v>
      </c>
      <c r="J10" s="29">
        <f t="shared" si="0"/>
        <v>427544642</v>
      </c>
      <c r="K10" s="31">
        <f t="shared" si="0"/>
        <v>456211386</v>
      </c>
    </row>
    <row r="11" spans="1:11" ht="12.75">
      <c r="A11" s="22" t="s">
        <v>23</v>
      </c>
      <c r="B11" s="6">
        <v>64406539</v>
      </c>
      <c r="C11" s="6">
        <v>68377015</v>
      </c>
      <c r="D11" s="23">
        <v>56278447</v>
      </c>
      <c r="E11" s="24">
        <v>78303802</v>
      </c>
      <c r="F11" s="6">
        <v>96696444</v>
      </c>
      <c r="G11" s="25">
        <v>96696444</v>
      </c>
      <c r="H11" s="26">
        <v>91948350</v>
      </c>
      <c r="I11" s="24">
        <v>107636141</v>
      </c>
      <c r="J11" s="6">
        <v>115063034</v>
      </c>
      <c r="K11" s="25">
        <v>123002714</v>
      </c>
    </row>
    <row r="12" spans="1:11" ht="12.75">
      <c r="A12" s="22" t="s">
        <v>24</v>
      </c>
      <c r="B12" s="6">
        <v>17728499</v>
      </c>
      <c r="C12" s="6">
        <v>18896474</v>
      </c>
      <c r="D12" s="23">
        <v>20873650</v>
      </c>
      <c r="E12" s="24">
        <v>19778657</v>
      </c>
      <c r="F12" s="6">
        <v>24934928</v>
      </c>
      <c r="G12" s="25">
        <v>24934928</v>
      </c>
      <c r="H12" s="26">
        <v>19297528</v>
      </c>
      <c r="I12" s="24">
        <v>24071900</v>
      </c>
      <c r="J12" s="6">
        <v>25371784</v>
      </c>
      <c r="K12" s="25">
        <v>26741865</v>
      </c>
    </row>
    <row r="13" spans="1:11" ht="12.75">
      <c r="A13" s="22" t="s">
        <v>103</v>
      </c>
      <c r="B13" s="6">
        <v>21569539</v>
      </c>
      <c r="C13" s="6">
        <v>31230387</v>
      </c>
      <c r="D13" s="23">
        <v>28764726</v>
      </c>
      <c r="E13" s="24">
        <v>5043379</v>
      </c>
      <c r="F13" s="6">
        <v>5693008</v>
      </c>
      <c r="G13" s="25">
        <v>5693008</v>
      </c>
      <c r="H13" s="26">
        <v>28380774</v>
      </c>
      <c r="I13" s="24">
        <v>6251167</v>
      </c>
      <c r="J13" s="6">
        <v>6588770</v>
      </c>
      <c r="K13" s="25">
        <v>6944566</v>
      </c>
    </row>
    <row r="14" spans="1:11" ht="12.75">
      <c r="A14" s="22" t="s">
        <v>25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2</v>
      </c>
      <c r="K14" s="25">
        <v>2</v>
      </c>
    </row>
    <row r="15" spans="1:11" ht="12.75">
      <c r="A15" s="22" t="s">
        <v>26</v>
      </c>
      <c r="B15" s="6">
        <v>8728768</v>
      </c>
      <c r="C15" s="6">
        <v>13029942</v>
      </c>
      <c r="D15" s="23">
        <v>14763577</v>
      </c>
      <c r="E15" s="24">
        <v>17096559</v>
      </c>
      <c r="F15" s="6">
        <v>28715756</v>
      </c>
      <c r="G15" s="25">
        <v>28715756</v>
      </c>
      <c r="H15" s="26">
        <v>22053410</v>
      </c>
      <c r="I15" s="24">
        <v>32325430</v>
      </c>
      <c r="J15" s="6">
        <v>30382003</v>
      </c>
      <c r="K15" s="25">
        <v>32022631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77085262</v>
      </c>
      <c r="C17" s="6">
        <v>91472368</v>
      </c>
      <c r="D17" s="23">
        <v>13602553</v>
      </c>
      <c r="E17" s="24">
        <v>103207968</v>
      </c>
      <c r="F17" s="6">
        <v>128294580</v>
      </c>
      <c r="G17" s="25">
        <v>128294580</v>
      </c>
      <c r="H17" s="26">
        <v>-14751118</v>
      </c>
      <c r="I17" s="24">
        <v>143503555</v>
      </c>
      <c r="J17" s="6">
        <v>132099705</v>
      </c>
      <c r="K17" s="25">
        <v>139299683</v>
      </c>
    </row>
    <row r="18" spans="1:11" ht="12.75">
      <c r="A18" s="33" t="s">
        <v>28</v>
      </c>
      <c r="B18" s="34">
        <f>SUM(B11:B17)</f>
        <v>189518607</v>
      </c>
      <c r="C18" s="35">
        <f aca="true" t="shared" si="1" ref="C18:K18">SUM(C11:C17)</f>
        <v>223006186</v>
      </c>
      <c r="D18" s="36">
        <f t="shared" si="1"/>
        <v>134282953</v>
      </c>
      <c r="E18" s="34">
        <f t="shared" si="1"/>
        <v>223430365</v>
      </c>
      <c r="F18" s="35">
        <f t="shared" si="1"/>
        <v>284334716</v>
      </c>
      <c r="G18" s="37">
        <f t="shared" si="1"/>
        <v>284334716</v>
      </c>
      <c r="H18" s="38">
        <f t="shared" si="1"/>
        <v>146928944</v>
      </c>
      <c r="I18" s="34">
        <f t="shared" si="1"/>
        <v>313788193</v>
      </c>
      <c r="J18" s="35">
        <f t="shared" si="1"/>
        <v>309505298</v>
      </c>
      <c r="K18" s="37">
        <f t="shared" si="1"/>
        <v>328011461</v>
      </c>
    </row>
    <row r="19" spans="1:11" ht="12.75">
      <c r="A19" s="33" t="s">
        <v>29</v>
      </c>
      <c r="B19" s="39">
        <f>+B10-B18</f>
        <v>67044719</v>
      </c>
      <c r="C19" s="40">
        <f aca="true" t="shared" si="2" ref="C19:K19">+C10-C18</f>
        <v>33120909</v>
      </c>
      <c r="D19" s="41">
        <f t="shared" si="2"/>
        <v>168472430</v>
      </c>
      <c r="E19" s="39">
        <f t="shared" si="2"/>
        <v>116257315</v>
      </c>
      <c r="F19" s="40">
        <f t="shared" si="2"/>
        <v>101770164</v>
      </c>
      <c r="G19" s="42">
        <f t="shared" si="2"/>
        <v>101770164</v>
      </c>
      <c r="H19" s="43">
        <f t="shared" si="2"/>
        <v>165886184</v>
      </c>
      <c r="I19" s="39">
        <f t="shared" si="2"/>
        <v>93746250</v>
      </c>
      <c r="J19" s="40">
        <f t="shared" si="2"/>
        <v>118039344</v>
      </c>
      <c r="K19" s="42">
        <f t="shared" si="2"/>
        <v>128199925</v>
      </c>
    </row>
    <row r="20" spans="1:11" ht="20.25">
      <c r="A20" s="44" t="s">
        <v>30</v>
      </c>
      <c r="B20" s="45">
        <v>89159710</v>
      </c>
      <c r="C20" s="46">
        <v>61332323</v>
      </c>
      <c r="D20" s="47">
        <v>0</v>
      </c>
      <c r="E20" s="45">
        <v>62443000</v>
      </c>
      <c r="F20" s="46">
        <v>62443000</v>
      </c>
      <c r="G20" s="48">
        <v>62443000</v>
      </c>
      <c r="H20" s="49">
        <v>80536420</v>
      </c>
      <c r="I20" s="45">
        <v>57608000</v>
      </c>
      <c r="J20" s="46">
        <v>67783000</v>
      </c>
      <c r="K20" s="48">
        <v>72351000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156204429</v>
      </c>
      <c r="C22" s="57">
        <f aca="true" t="shared" si="3" ref="C22:K22">SUM(C19:C21)</f>
        <v>94453232</v>
      </c>
      <c r="D22" s="58">
        <f t="shared" si="3"/>
        <v>168472430</v>
      </c>
      <c r="E22" s="56">
        <f t="shared" si="3"/>
        <v>178700315</v>
      </c>
      <c r="F22" s="57">
        <f t="shared" si="3"/>
        <v>164213164</v>
      </c>
      <c r="G22" s="59">
        <f t="shared" si="3"/>
        <v>164213164</v>
      </c>
      <c r="H22" s="60">
        <f t="shared" si="3"/>
        <v>246422604</v>
      </c>
      <c r="I22" s="56">
        <f t="shared" si="3"/>
        <v>151354250</v>
      </c>
      <c r="J22" s="57">
        <f t="shared" si="3"/>
        <v>185822344</v>
      </c>
      <c r="K22" s="59">
        <f t="shared" si="3"/>
        <v>200550925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156204429</v>
      </c>
      <c r="C24" s="40">
        <f aca="true" t="shared" si="4" ref="C24:K24">SUM(C22:C23)</f>
        <v>94453232</v>
      </c>
      <c r="D24" s="41">
        <f t="shared" si="4"/>
        <v>168472430</v>
      </c>
      <c r="E24" s="39">
        <f t="shared" si="4"/>
        <v>178700315</v>
      </c>
      <c r="F24" s="40">
        <f t="shared" si="4"/>
        <v>164213164</v>
      </c>
      <c r="G24" s="42">
        <f t="shared" si="4"/>
        <v>164213164</v>
      </c>
      <c r="H24" s="43">
        <f t="shared" si="4"/>
        <v>246422604</v>
      </c>
      <c r="I24" s="39">
        <f t="shared" si="4"/>
        <v>151354250</v>
      </c>
      <c r="J24" s="40">
        <f t="shared" si="4"/>
        <v>185822344</v>
      </c>
      <c r="K24" s="42">
        <f t="shared" si="4"/>
        <v>200550925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176242640</v>
      </c>
      <c r="C27" s="7">
        <v>104957167</v>
      </c>
      <c r="D27" s="69">
        <v>-140752920</v>
      </c>
      <c r="E27" s="70">
        <v>179277326</v>
      </c>
      <c r="F27" s="7">
        <v>183700813</v>
      </c>
      <c r="G27" s="71">
        <v>183700813</v>
      </c>
      <c r="H27" s="72">
        <v>1100962625</v>
      </c>
      <c r="I27" s="70">
        <v>156386367</v>
      </c>
      <c r="J27" s="7">
        <v>191356989</v>
      </c>
      <c r="K27" s="71">
        <v>206387634</v>
      </c>
    </row>
    <row r="28" spans="1:11" ht="12.75">
      <c r="A28" s="73" t="s">
        <v>34</v>
      </c>
      <c r="B28" s="6">
        <v>89314320</v>
      </c>
      <c r="C28" s="6">
        <v>53446000</v>
      </c>
      <c r="D28" s="23">
        <v>-25224766</v>
      </c>
      <c r="E28" s="24">
        <v>62443004</v>
      </c>
      <c r="F28" s="6">
        <v>60533542</v>
      </c>
      <c r="G28" s="25">
        <v>60533542</v>
      </c>
      <c r="H28" s="26">
        <v>46453423</v>
      </c>
      <c r="I28" s="24">
        <v>45688000</v>
      </c>
      <c r="J28" s="6">
        <v>82033000</v>
      </c>
      <c r="K28" s="25">
        <v>83892955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86928320</v>
      </c>
      <c r="C31" s="6">
        <v>51511167</v>
      </c>
      <c r="D31" s="23">
        <v>-115528154</v>
      </c>
      <c r="E31" s="24">
        <v>116834322</v>
      </c>
      <c r="F31" s="6">
        <v>123167271</v>
      </c>
      <c r="G31" s="25">
        <v>123167271</v>
      </c>
      <c r="H31" s="26">
        <v>1054509202</v>
      </c>
      <c r="I31" s="24">
        <v>105666220</v>
      </c>
      <c r="J31" s="6">
        <v>103789293</v>
      </c>
      <c r="K31" s="25">
        <v>116658270</v>
      </c>
    </row>
    <row r="32" spans="1:11" ht="12.75">
      <c r="A32" s="33" t="s">
        <v>37</v>
      </c>
      <c r="B32" s="7">
        <f>SUM(B28:B31)</f>
        <v>176242640</v>
      </c>
      <c r="C32" s="7">
        <f aca="true" t="shared" si="5" ref="C32:K32">SUM(C28:C31)</f>
        <v>104957167</v>
      </c>
      <c r="D32" s="69">
        <f t="shared" si="5"/>
        <v>-140752920</v>
      </c>
      <c r="E32" s="70">
        <f t="shared" si="5"/>
        <v>179277326</v>
      </c>
      <c r="F32" s="7">
        <f t="shared" si="5"/>
        <v>183700813</v>
      </c>
      <c r="G32" s="71">
        <f t="shared" si="5"/>
        <v>183700813</v>
      </c>
      <c r="H32" s="72">
        <f t="shared" si="5"/>
        <v>1100962625</v>
      </c>
      <c r="I32" s="70">
        <f t="shared" si="5"/>
        <v>151354220</v>
      </c>
      <c r="J32" s="7">
        <f t="shared" si="5"/>
        <v>185822293</v>
      </c>
      <c r="K32" s="71">
        <f t="shared" si="5"/>
        <v>200551225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137649368</v>
      </c>
      <c r="C35" s="6">
        <v>135170480</v>
      </c>
      <c r="D35" s="23">
        <v>59954289</v>
      </c>
      <c r="E35" s="24">
        <v>9181404</v>
      </c>
      <c r="F35" s="6">
        <v>9181404</v>
      </c>
      <c r="G35" s="25">
        <v>9181404</v>
      </c>
      <c r="H35" s="26">
        <v>254908926</v>
      </c>
      <c r="I35" s="24">
        <v>449199540</v>
      </c>
      <c r="J35" s="6">
        <v>481711100</v>
      </c>
      <c r="K35" s="25">
        <v>507357178</v>
      </c>
    </row>
    <row r="36" spans="1:11" ht="12.75">
      <c r="A36" s="22" t="s">
        <v>40</v>
      </c>
      <c r="B36" s="6">
        <v>613375059</v>
      </c>
      <c r="C36" s="6">
        <v>690768229</v>
      </c>
      <c r="D36" s="23">
        <v>826618586</v>
      </c>
      <c r="E36" s="24">
        <v>174233947</v>
      </c>
      <c r="F36" s="6">
        <v>178657434</v>
      </c>
      <c r="G36" s="25">
        <v>178657434</v>
      </c>
      <c r="H36" s="26">
        <v>913846092</v>
      </c>
      <c r="I36" s="24">
        <v>956995138</v>
      </c>
      <c r="J36" s="6">
        <v>1125811765</v>
      </c>
      <c r="K36" s="25">
        <v>1321189081</v>
      </c>
    </row>
    <row r="37" spans="1:11" ht="12.75">
      <c r="A37" s="22" t="s">
        <v>41</v>
      </c>
      <c r="B37" s="6">
        <v>55384231</v>
      </c>
      <c r="C37" s="6">
        <v>36426580</v>
      </c>
      <c r="D37" s="23">
        <v>-13092544</v>
      </c>
      <c r="E37" s="24">
        <v>4715036</v>
      </c>
      <c r="F37" s="6">
        <v>4715036</v>
      </c>
      <c r="G37" s="25">
        <v>4715036</v>
      </c>
      <c r="H37" s="26">
        <v>64918545</v>
      </c>
      <c r="I37" s="24">
        <v>-739292289</v>
      </c>
      <c r="J37" s="6">
        <v>-782175245</v>
      </c>
      <c r="K37" s="25">
        <v>-838817027</v>
      </c>
    </row>
    <row r="38" spans="1:11" ht="12.75">
      <c r="A38" s="22" t="s">
        <v>42</v>
      </c>
      <c r="B38" s="6">
        <v>13419779</v>
      </c>
      <c r="C38" s="6">
        <v>13553793</v>
      </c>
      <c r="D38" s="23">
        <v>2502056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682220417</v>
      </c>
      <c r="C39" s="6">
        <v>775958336</v>
      </c>
      <c r="D39" s="23">
        <v>728690933</v>
      </c>
      <c r="E39" s="24">
        <v>0</v>
      </c>
      <c r="F39" s="6">
        <v>18910638</v>
      </c>
      <c r="G39" s="25">
        <v>18910638</v>
      </c>
      <c r="H39" s="26">
        <v>857413869</v>
      </c>
      <c r="I39" s="24">
        <v>1994132717</v>
      </c>
      <c r="J39" s="6">
        <v>2203875766</v>
      </c>
      <c r="K39" s="25">
        <v>2466812361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174519555</v>
      </c>
      <c r="C42" s="6">
        <v>90723268</v>
      </c>
      <c r="D42" s="23">
        <v>-104298554</v>
      </c>
      <c r="E42" s="24">
        <v>-216430366</v>
      </c>
      <c r="F42" s="6">
        <v>-276685088</v>
      </c>
      <c r="G42" s="25">
        <v>-276685088</v>
      </c>
      <c r="H42" s="26">
        <v>-252524912</v>
      </c>
      <c r="I42" s="24">
        <v>-305478662</v>
      </c>
      <c r="J42" s="6">
        <v>-300747005</v>
      </c>
      <c r="K42" s="25">
        <v>-318780219</v>
      </c>
    </row>
    <row r="43" spans="1:11" ht="12.75">
      <c r="A43" s="22" t="s">
        <v>46</v>
      </c>
      <c r="B43" s="6">
        <v>-174519555</v>
      </c>
      <c r="C43" s="6">
        <v>-95505284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395000</v>
      </c>
      <c r="J44" s="6">
        <v>3</v>
      </c>
      <c r="K44" s="25">
        <v>0</v>
      </c>
    </row>
    <row r="45" spans="1:11" ht="12.75">
      <c r="A45" s="33" t="s">
        <v>48</v>
      </c>
      <c r="B45" s="7">
        <v>60714362</v>
      </c>
      <c r="C45" s="7">
        <v>55932346</v>
      </c>
      <c r="D45" s="69">
        <v>-104566472</v>
      </c>
      <c r="E45" s="70">
        <v>-318609848</v>
      </c>
      <c r="F45" s="7">
        <v>-378864570</v>
      </c>
      <c r="G45" s="71">
        <v>-378864570</v>
      </c>
      <c r="H45" s="72">
        <v>-251813249</v>
      </c>
      <c r="I45" s="70">
        <v>-296909096</v>
      </c>
      <c r="J45" s="7">
        <v>-295048000</v>
      </c>
      <c r="K45" s="71">
        <v>-311575925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60714361</v>
      </c>
      <c r="C48" s="6">
        <v>55932345</v>
      </c>
      <c r="D48" s="23">
        <v>-25124964</v>
      </c>
      <c r="E48" s="24">
        <v>-14338971</v>
      </c>
      <c r="F48" s="6">
        <v>-14338971</v>
      </c>
      <c r="G48" s="25">
        <v>-14338971</v>
      </c>
      <c r="H48" s="26">
        <v>2641478</v>
      </c>
      <c r="I48" s="24">
        <v>351685140</v>
      </c>
      <c r="J48" s="6">
        <v>381617791</v>
      </c>
      <c r="K48" s="25">
        <v>407934696</v>
      </c>
    </row>
    <row r="49" spans="1:11" ht="12.75">
      <c r="A49" s="22" t="s">
        <v>51</v>
      </c>
      <c r="B49" s="6">
        <f>+B75</f>
        <v>991554.2561488524</v>
      </c>
      <c r="C49" s="6">
        <f aca="true" t="shared" si="6" ref="C49:K49">+C75</f>
        <v>3514122.847315237</v>
      </c>
      <c r="D49" s="23">
        <f t="shared" si="6"/>
        <v>4887711</v>
      </c>
      <c r="E49" s="24">
        <f t="shared" si="6"/>
        <v>22484586</v>
      </c>
      <c r="F49" s="6">
        <f t="shared" si="6"/>
        <v>4715036</v>
      </c>
      <c r="G49" s="25">
        <f t="shared" si="6"/>
        <v>4715036</v>
      </c>
      <c r="H49" s="26">
        <f t="shared" si="6"/>
        <v>64918545</v>
      </c>
      <c r="I49" s="24">
        <f t="shared" si="6"/>
        <v>-722586000</v>
      </c>
      <c r="J49" s="6">
        <f t="shared" si="6"/>
        <v>-764675996</v>
      </c>
      <c r="K49" s="25">
        <f t="shared" si="6"/>
        <v>-820481996</v>
      </c>
    </row>
    <row r="50" spans="1:11" ht="12.75">
      <c r="A50" s="33" t="s">
        <v>52</v>
      </c>
      <c r="B50" s="7">
        <f>+B48-B49</f>
        <v>59722806.74385115</v>
      </c>
      <c r="C50" s="7">
        <f aca="true" t="shared" si="7" ref="C50:K50">+C48-C49</f>
        <v>52418222.15268476</v>
      </c>
      <c r="D50" s="69">
        <f t="shared" si="7"/>
        <v>-30012675</v>
      </c>
      <c r="E50" s="70">
        <f t="shared" si="7"/>
        <v>-36823557</v>
      </c>
      <c r="F50" s="7">
        <f t="shared" si="7"/>
        <v>-19054007</v>
      </c>
      <c r="G50" s="71">
        <f t="shared" si="7"/>
        <v>-19054007</v>
      </c>
      <c r="H50" s="72">
        <f t="shared" si="7"/>
        <v>-62277067</v>
      </c>
      <c r="I50" s="70">
        <f t="shared" si="7"/>
        <v>1074271140</v>
      </c>
      <c r="J50" s="7">
        <f t="shared" si="7"/>
        <v>1146293787</v>
      </c>
      <c r="K50" s="71">
        <f t="shared" si="7"/>
        <v>1228416692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612825918</v>
      </c>
      <c r="C53" s="6">
        <v>684150867</v>
      </c>
      <c r="D53" s="23">
        <v>826618586</v>
      </c>
      <c r="E53" s="24">
        <v>174233947</v>
      </c>
      <c r="F53" s="6">
        <v>178657434</v>
      </c>
      <c r="G53" s="25">
        <v>178657434</v>
      </c>
      <c r="H53" s="26">
        <v>913846092</v>
      </c>
      <c r="I53" s="24">
        <v>956995138</v>
      </c>
      <c r="J53" s="6">
        <v>1125811765</v>
      </c>
      <c r="K53" s="25">
        <v>1321189081</v>
      </c>
    </row>
    <row r="54" spans="1:11" ht="12.75">
      <c r="A54" s="22" t="s">
        <v>55</v>
      </c>
      <c r="B54" s="6">
        <v>21569539</v>
      </c>
      <c r="C54" s="6">
        <v>31230387</v>
      </c>
      <c r="D54" s="23">
        <v>0</v>
      </c>
      <c r="E54" s="24">
        <v>5043379</v>
      </c>
      <c r="F54" s="6">
        <v>5693008</v>
      </c>
      <c r="G54" s="25">
        <v>5693008</v>
      </c>
      <c r="H54" s="26">
        <v>28380774</v>
      </c>
      <c r="I54" s="24">
        <v>6251167</v>
      </c>
      <c r="J54" s="6">
        <v>6588770</v>
      </c>
      <c r="K54" s="25">
        <v>6944566</v>
      </c>
    </row>
    <row r="55" spans="1:11" ht="12.75">
      <c r="A55" s="22" t="s">
        <v>56</v>
      </c>
      <c r="B55" s="6">
        <v>146294805</v>
      </c>
      <c r="C55" s="6">
        <v>86980153</v>
      </c>
      <c r="D55" s="23">
        <v>-201767</v>
      </c>
      <c r="E55" s="24">
        <v>36066611</v>
      </c>
      <c r="F55" s="6">
        <v>18715682</v>
      </c>
      <c r="G55" s="25">
        <v>18715682</v>
      </c>
      <c r="H55" s="26">
        <v>575897405</v>
      </c>
      <c r="I55" s="24">
        <v>12963189</v>
      </c>
      <c r="J55" s="6">
        <v>3326364</v>
      </c>
      <c r="K55" s="25">
        <v>21008299</v>
      </c>
    </row>
    <row r="56" spans="1:11" ht="12.75">
      <c r="A56" s="22" t="s">
        <v>57</v>
      </c>
      <c r="B56" s="6">
        <v>5754016</v>
      </c>
      <c r="C56" s="6">
        <v>4102201</v>
      </c>
      <c r="D56" s="23">
        <v>-39187711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491830</v>
      </c>
      <c r="F59" s="6">
        <v>491830</v>
      </c>
      <c r="G59" s="25">
        <v>491830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3290182</v>
      </c>
      <c r="C60" s="6">
        <v>0</v>
      </c>
      <c r="D60" s="23">
        <v>0</v>
      </c>
      <c r="E60" s="24">
        <v>7460268</v>
      </c>
      <c r="F60" s="6">
        <v>7460268</v>
      </c>
      <c r="G60" s="25">
        <v>7460268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14718</v>
      </c>
      <c r="C62" s="98">
        <v>14718</v>
      </c>
      <c r="D62" s="99">
        <v>0</v>
      </c>
      <c r="E62" s="97">
        <v>18522</v>
      </c>
      <c r="F62" s="98">
        <v>18522</v>
      </c>
      <c r="G62" s="99">
        <v>18522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7408</v>
      </c>
      <c r="C63" s="98">
        <v>7408</v>
      </c>
      <c r="D63" s="99">
        <v>0</v>
      </c>
      <c r="E63" s="97">
        <v>11021</v>
      </c>
      <c r="F63" s="98">
        <v>11021</v>
      </c>
      <c r="G63" s="99">
        <v>11021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3000</v>
      </c>
      <c r="C64" s="98">
        <v>3000</v>
      </c>
      <c r="D64" s="99">
        <v>0</v>
      </c>
      <c r="E64" s="97">
        <v>4805</v>
      </c>
      <c r="F64" s="98">
        <v>4805</v>
      </c>
      <c r="G64" s="99">
        <v>4805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53308</v>
      </c>
      <c r="C65" s="98">
        <v>53308</v>
      </c>
      <c r="D65" s="99">
        <v>0</v>
      </c>
      <c r="E65" s="97">
        <v>59613</v>
      </c>
      <c r="F65" s="98">
        <v>59613</v>
      </c>
      <c r="G65" s="99">
        <v>59613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1.565092833909126</v>
      </c>
      <c r="C70" s="5">
        <f aca="true" t="shared" si="8" ref="C70:K70">IF(ISERROR(C71/C72),0,(C71/C72))</f>
        <v>0.5512039144265961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49966473</v>
      </c>
      <c r="C71" s="2">
        <f aca="true" t="shared" si="9" ref="C71:K71">+C83</f>
        <v>17339205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31925565</v>
      </c>
      <c r="C72" s="2">
        <f aca="true" t="shared" si="10" ref="C72:K72">+C77</f>
        <v>31456970</v>
      </c>
      <c r="D72" s="2">
        <f t="shared" si="10"/>
        <v>83921935</v>
      </c>
      <c r="E72" s="2">
        <f t="shared" si="10"/>
        <v>78368767</v>
      </c>
      <c r="F72" s="2">
        <f t="shared" si="10"/>
        <v>113999712</v>
      </c>
      <c r="G72" s="2">
        <f t="shared" si="10"/>
        <v>113999712</v>
      </c>
      <c r="H72" s="2">
        <f t="shared" si="10"/>
        <v>49318389</v>
      </c>
      <c r="I72" s="2">
        <f t="shared" si="10"/>
        <v>95321418</v>
      </c>
      <c r="J72" s="2">
        <f t="shared" si="10"/>
        <v>100468800</v>
      </c>
      <c r="K72" s="2">
        <f t="shared" si="10"/>
        <v>105894119</v>
      </c>
    </row>
    <row r="73" spans="1:11" ht="12.75" hidden="1">
      <c r="A73" s="2" t="s">
        <v>110</v>
      </c>
      <c r="B73" s="2">
        <f>+B74</f>
        <v>11165876.499999996</v>
      </c>
      <c r="C73" s="2">
        <f aca="true" t="shared" si="11" ref="C73:K73">+(C78+C80+C81+C82)-(B78+B80+B81+B82)</f>
        <v>-1243927</v>
      </c>
      <c r="D73" s="2">
        <f t="shared" si="11"/>
        <v>7977693</v>
      </c>
      <c r="E73" s="2">
        <f t="shared" si="11"/>
        <v>-57259508</v>
      </c>
      <c r="F73" s="2">
        <f>+(F78+F80+F81+F82)-(D78+D80+D81+D82)</f>
        <v>-57259508</v>
      </c>
      <c r="G73" s="2">
        <f>+(G78+G80+G81+G82)-(D78+D80+D81+D82)</f>
        <v>-57259508</v>
      </c>
      <c r="H73" s="2">
        <f>+(H78+H80+H81+H82)-(D78+D80+D81+D82)</f>
        <v>171487565</v>
      </c>
      <c r="I73" s="2">
        <f>+(I78+I80+I81+I82)-(E78+E80+E81+E82)</f>
        <v>65286200</v>
      </c>
      <c r="J73" s="2">
        <f t="shared" si="11"/>
        <v>-636486</v>
      </c>
      <c r="K73" s="2">
        <f t="shared" si="11"/>
        <v>-670827</v>
      </c>
    </row>
    <row r="74" spans="1:11" ht="12.75" hidden="1">
      <c r="A74" s="2" t="s">
        <v>111</v>
      </c>
      <c r="B74" s="2">
        <f>+TREND(C74:E74)</f>
        <v>11165876.499999996</v>
      </c>
      <c r="C74" s="2">
        <f>+C73</f>
        <v>-1243927</v>
      </c>
      <c r="D74" s="2">
        <f aca="true" t="shared" si="12" ref="D74:K74">+D73</f>
        <v>7977693</v>
      </c>
      <c r="E74" s="2">
        <f t="shared" si="12"/>
        <v>-57259508</v>
      </c>
      <c r="F74" s="2">
        <f t="shared" si="12"/>
        <v>-57259508</v>
      </c>
      <c r="G74" s="2">
        <f t="shared" si="12"/>
        <v>-57259508</v>
      </c>
      <c r="H74" s="2">
        <f t="shared" si="12"/>
        <v>171487565</v>
      </c>
      <c r="I74" s="2">
        <f t="shared" si="12"/>
        <v>65286200</v>
      </c>
      <c r="J74" s="2">
        <f t="shared" si="12"/>
        <v>-636486</v>
      </c>
      <c r="K74" s="2">
        <f t="shared" si="12"/>
        <v>-670827</v>
      </c>
    </row>
    <row r="75" spans="1:11" ht="12.75" hidden="1">
      <c r="A75" s="2" t="s">
        <v>112</v>
      </c>
      <c r="B75" s="2">
        <f>+B84-(((B80+B81+B78)*B70)-B79)</f>
        <v>991554.2561488524</v>
      </c>
      <c r="C75" s="2">
        <f aca="true" t="shared" si="13" ref="C75:K75">+C84-(((C80+C81+C78)*C70)-C79)</f>
        <v>3514122.847315237</v>
      </c>
      <c r="D75" s="2">
        <f t="shared" si="13"/>
        <v>4887711</v>
      </c>
      <c r="E75" s="2">
        <f t="shared" si="13"/>
        <v>22484586</v>
      </c>
      <c r="F75" s="2">
        <f t="shared" si="13"/>
        <v>4715036</v>
      </c>
      <c r="G75" s="2">
        <f t="shared" si="13"/>
        <v>4715036</v>
      </c>
      <c r="H75" s="2">
        <f t="shared" si="13"/>
        <v>64918545</v>
      </c>
      <c r="I75" s="2">
        <f t="shared" si="13"/>
        <v>-722586000</v>
      </c>
      <c r="J75" s="2">
        <f t="shared" si="13"/>
        <v>-764675996</v>
      </c>
      <c r="K75" s="2">
        <f t="shared" si="13"/>
        <v>-820481996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31925565</v>
      </c>
      <c r="C77" s="3">
        <v>31456970</v>
      </c>
      <c r="D77" s="3">
        <v>83921935</v>
      </c>
      <c r="E77" s="3">
        <v>78368767</v>
      </c>
      <c r="F77" s="3">
        <v>113999712</v>
      </c>
      <c r="G77" s="3">
        <v>113999712</v>
      </c>
      <c r="H77" s="3">
        <v>49318389</v>
      </c>
      <c r="I77" s="3">
        <v>95321418</v>
      </c>
      <c r="J77" s="3">
        <v>100468800</v>
      </c>
      <c r="K77" s="3">
        <v>105894119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55032928</v>
      </c>
      <c r="C79" s="3">
        <v>36062854</v>
      </c>
      <c r="D79" s="3">
        <v>4887711</v>
      </c>
      <c r="E79" s="3">
        <v>4715036</v>
      </c>
      <c r="F79" s="3">
        <v>4715036</v>
      </c>
      <c r="G79" s="3">
        <v>4715036</v>
      </c>
      <c r="H79" s="3">
        <v>64918545</v>
      </c>
      <c r="I79" s="3">
        <v>-722586000</v>
      </c>
      <c r="J79" s="3">
        <v>-764675996</v>
      </c>
      <c r="K79" s="3">
        <v>-820481996</v>
      </c>
    </row>
    <row r="80" spans="1:11" ht="13.5" hidden="1">
      <c r="A80" s="1" t="s">
        <v>69</v>
      </c>
      <c r="B80" s="3">
        <v>11150895</v>
      </c>
      <c r="C80" s="3">
        <v>2967996</v>
      </c>
      <c r="D80" s="3">
        <v>53678493</v>
      </c>
      <c r="E80" s="3">
        <v>30187944</v>
      </c>
      <c r="F80" s="3">
        <v>30187944</v>
      </c>
      <c r="G80" s="3">
        <v>30187944</v>
      </c>
      <c r="H80" s="3">
        <v>245748234</v>
      </c>
      <c r="I80" s="3">
        <v>-11786039</v>
      </c>
      <c r="J80" s="3">
        <v>-12422525</v>
      </c>
      <c r="K80" s="3">
        <v>-13093352</v>
      </c>
    </row>
    <row r="81" spans="1:11" ht="13.5" hidden="1">
      <c r="A81" s="1" t="s">
        <v>70</v>
      </c>
      <c r="B81" s="3">
        <v>23378286</v>
      </c>
      <c r="C81" s="3">
        <v>56082258</v>
      </c>
      <c r="D81" s="3">
        <v>27101390</v>
      </c>
      <c r="E81" s="3">
        <v>-6667569</v>
      </c>
      <c r="F81" s="3">
        <v>-6667569</v>
      </c>
      <c r="G81" s="3">
        <v>-6667569</v>
      </c>
      <c r="H81" s="3">
        <v>6519214</v>
      </c>
      <c r="I81" s="3">
        <v>74918907</v>
      </c>
      <c r="J81" s="3">
        <v>74918907</v>
      </c>
      <c r="K81" s="3">
        <v>74918907</v>
      </c>
    </row>
    <row r="82" spans="1:11" ht="13.5" hidden="1">
      <c r="A82" s="1" t="s">
        <v>71</v>
      </c>
      <c r="B82" s="3">
        <v>39516936</v>
      </c>
      <c r="C82" s="3">
        <v>13751936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25673707</v>
      </c>
      <c r="J82" s="3">
        <v>25673707</v>
      </c>
      <c r="K82" s="3">
        <v>25673707</v>
      </c>
    </row>
    <row r="83" spans="1:11" ht="13.5" hidden="1">
      <c r="A83" s="1" t="s">
        <v>72</v>
      </c>
      <c r="B83" s="3">
        <v>49966473</v>
      </c>
      <c r="C83" s="3">
        <v>17339205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17769550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79333099</v>
      </c>
      <c r="C5" s="6">
        <v>88945731</v>
      </c>
      <c r="D5" s="23">
        <v>8102520</v>
      </c>
      <c r="E5" s="24">
        <v>93800000</v>
      </c>
      <c r="F5" s="6">
        <v>33000000</v>
      </c>
      <c r="G5" s="25">
        <v>33000000</v>
      </c>
      <c r="H5" s="26">
        <v>119183221</v>
      </c>
      <c r="I5" s="24">
        <v>112400000</v>
      </c>
      <c r="J5" s="6">
        <v>118469600</v>
      </c>
      <c r="K5" s="25">
        <v>124866958</v>
      </c>
    </row>
    <row r="6" spans="1:11" ht="12.75">
      <c r="A6" s="22" t="s">
        <v>19</v>
      </c>
      <c r="B6" s="6">
        <v>447922491</v>
      </c>
      <c r="C6" s="6">
        <v>445355088</v>
      </c>
      <c r="D6" s="23">
        <v>38451813</v>
      </c>
      <c r="E6" s="24">
        <v>531783000</v>
      </c>
      <c r="F6" s="6">
        <v>5750000</v>
      </c>
      <c r="G6" s="25">
        <v>5750000</v>
      </c>
      <c r="H6" s="26">
        <v>486501494</v>
      </c>
      <c r="I6" s="24">
        <v>611052658</v>
      </c>
      <c r="J6" s="6">
        <v>643239500</v>
      </c>
      <c r="K6" s="25">
        <v>677164433</v>
      </c>
    </row>
    <row r="7" spans="1:11" ht="12.75">
      <c r="A7" s="22" t="s">
        <v>20</v>
      </c>
      <c r="B7" s="6">
        <v>6850014</v>
      </c>
      <c r="C7" s="6">
        <v>8253077</v>
      </c>
      <c r="D7" s="23">
        <v>139077</v>
      </c>
      <c r="E7" s="24">
        <v>3801000</v>
      </c>
      <c r="F7" s="6">
        <v>0</v>
      </c>
      <c r="G7" s="25">
        <v>0</v>
      </c>
      <c r="H7" s="26">
        <v>9615815</v>
      </c>
      <c r="I7" s="24">
        <v>4301000</v>
      </c>
      <c r="J7" s="6">
        <v>4533254</v>
      </c>
      <c r="K7" s="25">
        <v>4778051</v>
      </c>
    </row>
    <row r="8" spans="1:11" ht="12.75">
      <c r="A8" s="22" t="s">
        <v>21</v>
      </c>
      <c r="B8" s="6">
        <v>394811477</v>
      </c>
      <c r="C8" s="6">
        <v>438486090</v>
      </c>
      <c r="D8" s="23">
        <v>7213000</v>
      </c>
      <c r="E8" s="24">
        <v>28266750</v>
      </c>
      <c r="F8" s="6">
        <v>0</v>
      </c>
      <c r="G8" s="25">
        <v>0</v>
      </c>
      <c r="H8" s="26">
        <v>17896089</v>
      </c>
      <c r="I8" s="24">
        <v>416300150</v>
      </c>
      <c r="J8" s="6">
        <v>446332500</v>
      </c>
      <c r="K8" s="25">
        <v>466558051</v>
      </c>
    </row>
    <row r="9" spans="1:11" ht="12.75">
      <c r="A9" s="22" t="s">
        <v>22</v>
      </c>
      <c r="B9" s="6">
        <v>93938111</v>
      </c>
      <c r="C9" s="6">
        <v>116712449</v>
      </c>
      <c r="D9" s="23">
        <v>102466697</v>
      </c>
      <c r="E9" s="24">
        <v>431432573</v>
      </c>
      <c r="F9" s="6">
        <v>-5000</v>
      </c>
      <c r="G9" s="25">
        <v>-5000</v>
      </c>
      <c r="H9" s="26">
        <v>420831634</v>
      </c>
      <c r="I9" s="24">
        <v>125572650</v>
      </c>
      <c r="J9" s="6">
        <v>132353575</v>
      </c>
      <c r="K9" s="25">
        <v>139500674</v>
      </c>
    </row>
    <row r="10" spans="1:11" ht="20.25">
      <c r="A10" s="27" t="s">
        <v>102</v>
      </c>
      <c r="B10" s="28">
        <f>SUM(B5:B9)</f>
        <v>1022855192</v>
      </c>
      <c r="C10" s="29">
        <f aca="true" t="shared" si="0" ref="C10:K10">SUM(C5:C9)</f>
        <v>1097752435</v>
      </c>
      <c r="D10" s="30">
        <f t="shared" si="0"/>
        <v>156373107</v>
      </c>
      <c r="E10" s="28">
        <f t="shared" si="0"/>
        <v>1089083323</v>
      </c>
      <c r="F10" s="29">
        <f t="shared" si="0"/>
        <v>38745000</v>
      </c>
      <c r="G10" s="31">
        <f t="shared" si="0"/>
        <v>38745000</v>
      </c>
      <c r="H10" s="32">
        <f t="shared" si="0"/>
        <v>1054028253</v>
      </c>
      <c r="I10" s="28">
        <f t="shared" si="0"/>
        <v>1269626458</v>
      </c>
      <c r="J10" s="29">
        <f t="shared" si="0"/>
        <v>1344928429</v>
      </c>
      <c r="K10" s="31">
        <f t="shared" si="0"/>
        <v>1412868167</v>
      </c>
    </row>
    <row r="11" spans="1:11" ht="12.75">
      <c r="A11" s="22" t="s">
        <v>23</v>
      </c>
      <c r="B11" s="6">
        <v>261187727</v>
      </c>
      <c r="C11" s="6">
        <v>270103599</v>
      </c>
      <c r="D11" s="23">
        <v>26009847</v>
      </c>
      <c r="E11" s="24">
        <v>276720356</v>
      </c>
      <c r="F11" s="6">
        <v>341773648</v>
      </c>
      <c r="G11" s="25">
        <v>341773648</v>
      </c>
      <c r="H11" s="26">
        <v>244960598</v>
      </c>
      <c r="I11" s="24">
        <v>357557331</v>
      </c>
      <c r="J11" s="6">
        <v>376969591</v>
      </c>
      <c r="K11" s="25">
        <v>397452681</v>
      </c>
    </row>
    <row r="12" spans="1:11" ht="12.75">
      <c r="A12" s="22" t="s">
        <v>24</v>
      </c>
      <c r="B12" s="6">
        <v>21311487</v>
      </c>
      <c r="C12" s="6">
        <v>23265242</v>
      </c>
      <c r="D12" s="23">
        <v>1912646</v>
      </c>
      <c r="E12" s="24">
        <v>28008062</v>
      </c>
      <c r="F12" s="6">
        <v>28014733</v>
      </c>
      <c r="G12" s="25">
        <v>28014733</v>
      </c>
      <c r="H12" s="26">
        <v>26136303</v>
      </c>
      <c r="I12" s="24">
        <v>28967131</v>
      </c>
      <c r="J12" s="6">
        <v>30578500</v>
      </c>
      <c r="K12" s="25">
        <v>32266298</v>
      </c>
    </row>
    <row r="13" spans="1:11" ht="12.75">
      <c r="A13" s="22" t="s">
        <v>103</v>
      </c>
      <c r="B13" s="6">
        <v>156676570</v>
      </c>
      <c r="C13" s="6">
        <v>130212947</v>
      </c>
      <c r="D13" s="23">
        <v>15699</v>
      </c>
      <c r="E13" s="24">
        <v>133550583</v>
      </c>
      <c r="F13" s="6">
        <v>133550583</v>
      </c>
      <c r="G13" s="25">
        <v>133550583</v>
      </c>
      <c r="H13" s="26">
        <v>127724092</v>
      </c>
      <c r="I13" s="24">
        <v>134196513</v>
      </c>
      <c r="J13" s="6">
        <v>135473693</v>
      </c>
      <c r="K13" s="25">
        <v>139761519</v>
      </c>
    </row>
    <row r="14" spans="1:11" ht="12.75">
      <c r="A14" s="22" t="s">
        <v>25</v>
      </c>
      <c r="B14" s="6">
        <v>11035121</v>
      </c>
      <c r="C14" s="6">
        <v>12933178</v>
      </c>
      <c r="D14" s="23">
        <v>2098521</v>
      </c>
      <c r="E14" s="24">
        <v>26448557</v>
      </c>
      <c r="F14" s="6">
        <v>26448557</v>
      </c>
      <c r="G14" s="25">
        <v>26448557</v>
      </c>
      <c r="H14" s="26">
        <v>11287372</v>
      </c>
      <c r="I14" s="24">
        <v>14658315</v>
      </c>
      <c r="J14" s="6">
        <v>12552037</v>
      </c>
      <c r="K14" s="25">
        <v>9964214</v>
      </c>
    </row>
    <row r="15" spans="1:11" ht="12.75">
      <c r="A15" s="22" t="s">
        <v>26</v>
      </c>
      <c r="B15" s="6">
        <v>301974600</v>
      </c>
      <c r="C15" s="6">
        <v>356762227</v>
      </c>
      <c r="D15" s="23">
        <v>46734441</v>
      </c>
      <c r="E15" s="24">
        <v>466630220</v>
      </c>
      <c r="F15" s="6">
        <v>417294417</v>
      </c>
      <c r="G15" s="25">
        <v>417294417</v>
      </c>
      <c r="H15" s="26">
        <v>426850780</v>
      </c>
      <c r="I15" s="24">
        <v>474608249</v>
      </c>
      <c r="J15" s="6">
        <v>500237113</v>
      </c>
      <c r="K15" s="25">
        <v>527249922</v>
      </c>
    </row>
    <row r="16" spans="1:11" ht="12.75">
      <c r="A16" s="22" t="s">
        <v>21</v>
      </c>
      <c r="B16" s="6">
        <v>130745851</v>
      </c>
      <c r="C16" s="6">
        <v>123608708</v>
      </c>
      <c r="D16" s="23">
        <v>2078081</v>
      </c>
      <c r="E16" s="24">
        <v>30804673</v>
      </c>
      <c r="F16" s="6">
        <v>30804673</v>
      </c>
      <c r="G16" s="25">
        <v>30804673</v>
      </c>
      <c r="H16" s="26">
        <v>25758989</v>
      </c>
      <c r="I16" s="24">
        <v>36021812</v>
      </c>
      <c r="J16" s="6">
        <v>36711714</v>
      </c>
      <c r="K16" s="25">
        <v>24362317</v>
      </c>
    </row>
    <row r="17" spans="1:11" ht="12.75">
      <c r="A17" s="22" t="s">
        <v>27</v>
      </c>
      <c r="B17" s="6">
        <v>206918322</v>
      </c>
      <c r="C17" s="6">
        <v>202033555</v>
      </c>
      <c r="D17" s="23">
        <v>13604347</v>
      </c>
      <c r="E17" s="24">
        <v>207680525</v>
      </c>
      <c r="F17" s="6">
        <v>217152816</v>
      </c>
      <c r="G17" s="25">
        <v>217152816</v>
      </c>
      <c r="H17" s="26">
        <v>236468679</v>
      </c>
      <c r="I17" s="24">
        <v>267887598</v>
      </c>
      <c r="J17" s="6">
        <v>282198990</v>
      </c>
      <c r="K17" s="25">
        <v>297270138</v>
      </c>
    </row>
    <row r="18" spans="1:11" ht="12.75">
      <c r="A18" s="33" t="s">
        <v>28</v>
      </c>
      <c r="B18" s="34">
        <f>SUM(B11:B17)</f>
        <v>1089849678</v>
      </c>
      <c r="C18" s="35">
        <f aca="true" t="shared" si="1" ref="C18:K18">SUM(C11:C17)</f>
        <v>1118919456</v>
      </c>
      <c r="D18" s="36">
        <f t="shared" si="1"/>
        <v>92453582</v>
      </c>
      <c r="E18" s="34">
        <f t="shared" si="1"/>
        <v>1169842976</v>
      </c>
      <c r="F18" s="35">
        <f t="shared" si="1"/>
        <v>1195039427</v>
      </c>
      <c r="G18" s="37">
        <f t="shared" si="1"/>
        <v>1195039427</v>
      </c>
      <c r="H18" s="38">
        <f t="shared" si="1"/>
        <v>1099186813</v>
      </c>
      <c r="I18" s="34">
        <f t="shared" si="1"/>
        <v>1313896949</v>
      </c>
      <c r="J18" s="35">
        <f t="shared" si="1"/>
        <v>1374721638</v>
      </c>
      <c r="K18" s="37">
        <f t="shared" si="1"/>
        <v>1428327089</v>
      </c>
    </row>
    <row r="19" spans="1:11" ht="12.75">
      <c r="A19" s="33" t="s">
        <v>29</v>
      </c>
      <c r="B19" s="39">
        <f>+B10-B18</f>
        <v>-66994486</v>
      </c>
      <c r="C19" s="40">
        <f aca="true" t="shared" si="2" ref="C19:K19">+C10-C18</f>
        <v>-21167021</v>
      </c>
      <c r="D19" s="41">
        <f t="shared" si="2"/>
        <v>63919525</v>
      </c>
      <c r="E19" s="39">
        <f t="shared" si="2"/>
        <v>-80759653</v>
      </c>
      <c r="F19" s="40">
        <f t="shared" si="2"/>
        <v>-1156294427</v>
      </c>
      <c r="G19" s="42">
        <f t="shared" si="2"/>
        <v>-1156294427</v>
      </c>
      <c r="H19" s="43">
        <f t="shared" si="2"/>
        <v>-45158560</v>
      </c>
      <c r="I19" s="39">
        <f t="shared" si="2"/>
        <v>-44270491</v>
      </c>
      <c r="J19" s="40">
        <f t="shared" si="2"/>
        <v>-29793209</v>
      </c>
      <c r="K19" s="42">
        <f t="shared" si="2"/>
        <v>-15458922</v>
      </c>
    </row>
    <row r="20" spans="1:11" ht="20.25">
      <c r="A20" s="44" t="s">
        <v>30</v>
      </c>
      <c r="B20" s="45">
        <v>60861139</v>
      </c>
      <c r="C20" s="46">
        <v>35069166</v>
      </c>
      <c r="D20" s="47">
        <v>34271000</v>
      </c>
      <c r="E20" s="45">
        <v>87699250</v>
      </c>
      <c r="F20" s="46">
        <v>0</v>
      </c>
      <c r="G20" s="48">
        <v>0</v>
      </c>
      <c r="H20" s="49">
        <v>76150622</v>
      </c>
      <c r="I20" s="45">
        <v>89549850</v>
      </c>
      <c r="J20" s="46">
        <v>94667500</v>
      </c>
      <c r="K20" s="48">
        <v>102030950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-6133347</v>
      </c>
      <c r="C22" s="57">
        <f aca="true" t="shared" si="3" ref="C22:K22">SUM(C19:C21)</f>
        <v>13902145</v>
      </c>
      <c r="D22" s="58">
        <f t="shared" si="3"/>
        <v>98190525</v>
      </c>
      <c r="E22" s="56">
        <f t="shared" si="3"/>
        <v>6939597</v>
      </c>
      <c r="F22" s="57">
        <f t="shared" si="3"/>
        <v>-1156294427</v>
      </c>
      <c r="G22" s="59">
        <f t="shared" si="3"/>
        <v>-1156294427</v>
      </c>
      <c r="H22" s="60">
        <f t="shared" si="3"/>
        <v>30992062</v>
      </c>
      <c r="I22" s="56">
        <f t="shared" si="3"/>
        <v>45279359</v>
      </c>
      <c r="J22" s="57">
        <f t="shared" si="3"/>
        <v>64874291</v>
      </c>
      <c r="K22" s="59">
        <f t="shared" si="3"/>
        <v>86572028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-6133347</v>
      </c>
      <c r="C24" s="40">
        <f aca="true" t="shared" si="4" ref="C24:K24">SUM(C22:C23)</f>
        <v>13902145</v>
      </c>
      <c r="D24" s="41">
        <f t="shared" si="4"/>
        <v>98190525</v>
      </c>
      <c r="E24" s="39">
        <f t="shared" si="4"/>
        <v>6939597</v>
      </c>
      <c r="F24" s="40">
        <f t="shared" si="4"/>
        <v>-1156294427</v>
      </c>
      <c r="G24" s="42">
        <f t="shared" si="4"/>
        <v>-1156294427</v>
      </c>
      <c r="H24" s="43">
        <f t="shared" si="4"/>
        <v>30992062</v>
      </c>
      <c r="I24" s="39">
        <f t="shared" si="4"/>
        <v>45279359</v>
      </c>
      <c r="J24" s="40">
        <f t="shared" si="4"/>
        <v>64874291</v>
      </c>
      <c r="K24" s="42">
        <f t="shared" si="4"/>
        <v>86572028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89142550</v>
      </c>
      <c r="C27" s="7">
        <v>76418008</v>
      </c>
      <c r="D27" s="69">
        <v>19962952</v>
      </c>
      <c r="E27" s="70">
        <v>195434250</v>
      </c>
      <c r="F27" s="7">
        <v>154049494</v>
      </c>
      <c r="G27" s="71">
        <v>154049494</v>
      </c>
      <c r="H27" s="72">
        <v>-2</v>
      </c>
      <c r="I27" s="70">
        <v>142719853</v>
      </c>
      <c r="J27" s="7">
        <v>156803391</v>
      </c>
      <c r="K27" s="71">
        <v>135079496</v>
      </c>
    </row>
    <row r="28" spans="1:11" ht="12.75">
      <c r="A28" s="73" t="s">
        <v>34</v>
      </c>
      <c r="B28" s="6">
        <v>60861139</v>
      </c>
      <c r="C28" s="6">
        <v>35069166</v>
      </c>
      <c r="D28" s="23">
        <v>19838552</v>
      </c>
      <c r="E28" s="24">
        <v>87699250</v>
      </c>
      <c r="F28" s="6">
        <v>87795726</v>
      </c>
      <c r="G28" s="25">
        <v>87795726</v>
      </c>
      <c r="H28" s="26">
        <v>0</v>
      </c>
      <c r="I28" s="24">
        <v>84749850</v>
      </c>
      <c r="J28" s="6">
        <v>95089100</v>
      </c>
      <c r="K28" s="25">
        <v>102475317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12192208</v>
      </c>
      <c r="D30" s="23">
        <v>0</v>
      </c>
      <c r="E30" s="24">
        <v>90000000</v>
      </c>
      <c r="F30" s="6">
        <v>40000000</v>
      </c>
      <c r="G30" s="25">
        <v>40000000</v>
      </c>
      <c r="H30" s="26">
        <v>-2</v>
      </c>
      <c r="I30" s="24">
        <v>23450003</v>
      </c>
      <c r="J30" s="6">
        <v>32371501</v>
      </c>
      <c r="K30" s="25">
        <v>2499567</v>
      </c>
    </row>
    <row r="31" spans="1:11" ht="12.75">
      <c r="A31" s="22" t="s">
        <v>36</v>
      </c>
      <c r="B31" s="6">
        <v>28281411</v>
      </c>
      <c r="C31" s="6">
        <v>29156634</v>
      </c>
      <c r="D31" s="23">
        <v>124400</v>
      </c>
      <c r="E31" s="24">
        <v>17735000</v>
      </c>
      <c r="F31" s="6">
        <v>26253768</v>
      </c>
      <c r="G31" s="25">
        <v>26253768</v>
      </c>
      <c r="H31" s="26">
        <v>0</v>
      </c>
      <c r="I31" s="24">
        <v>34520000</v>
      </c>
      <c r="J31" s="6">
        <v>29342790</v>
      </c>
      <c r="K31" s="25">
        <v>30104612</v>
      </c>
    </row>
    <row r="32" spans="1:11" ht="12.75">
      <c r="A32" s="33" t="s">
        <v>37</v>
      </c>
      <c r="B32" s="7">
        <f>SUM(B28:B31)</f>
        <v>89142550</v>
      </c>
      <c r="C32" s="7">
        <f aca="true" t="shared" si="5" ref="C32:K32">SUM(C28:C31)</f>
        <v>76418008</v>
      </c>
      <c r="D32" s="69">
        <f t="shared" si="5"/>
        <v>19962952</v>
      </c>
      <c r="E32" s="70">
        <f t="shared" si="5"/>
        <v>195434250</v>
      </c>
      <c r="F32" s="7">
        <f t="shared" si="5"/>
        <v>154049494</v>
      </c>
      <c r="G32" s="71">
        <f t="shared" si="5"/>
        <v>154049494</v>
      </c>
      <c r="H32" s="72">
        <f t="shared" si="5"/>
        <v>-2</v>
      </c>
      <c r="I32" s="70">
        <f t="shared" si="5"/>
        <v>142719853</v>
      </c>
      <c r="J32" s="7">
        <f t="shared" si="5"/>
        <v>156803391</v>
      </c>
      <c r="K32" s="71">
        <f t="shared" si="5"/>
        <v>135079496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419398514</v>
      </c>
      <c r="C35" s="6">
        <v>453851603</v>
      </c>
      <c r="D35" s="23">
        <v>18755754</v>
      </c>
      <c r="E35" s="24">
        <v>365544802</v>
      </c>
      <c r="F35" s="6">
        <v>2158747650</v>
      </c>
      <c r="G35" s="25">
        <v>2158747650</v>
      </c>
      <c r="H35" s="26">
        <v>2165552801</v>
      </c>
      <c r="I35" s="24">
        <v>466057613</v>
      </c>
      <c r="J35" s="6">
        <v>483209466</v>
      </c>
      <c r="K35" s="25">
        <v>493966931</v>
      </c>
    </row>
    <row r="36" spans="1:11" ht="12.75">
      <c r="A36" s="22" t="s">
        <v>40</v>
      </c>
      <c r="B36" s="6">
        <v>1801466665</v>
      </c>
      <c r="C36" s="6">
        <v>1810094273</v>
      </c>
      <c r="D36" s="23">
        <v>66962952</v>
      </c>
      <c r="E36" s="24">
        <v>2018119771</v>
      </c>
      <c r="F36" s="6">
        <v>2109268584</v>
      </c>
      <c r="G36" s="25">
        <v>2109268584</v>
      </c>
      <c r="H36" s="26">
        <v>41330389</v>
      </c>
      <c r="I36" s="24">
        <v>1856188380</v>
      </c>
      <c r="J36" s="6">
        <v>1889926207</v>
      </c>
      <c r="K36" s="25">
        <v>1974662716</v>
      </c>
    </row>
    <row r="37" spans="1:11" ht="12.75">
      <c r="A37" s="22" t="s">
        <v>41</v>
      </c>
      <c r="B37" s="6">
        <v>255629783</v>
      </c>
      <c r="C37" s="6">
        <v>276292007</v>
      </c>
      <c r="D37" s="23">
        <v>-11820711</v>
      </c>
      <c r="E37" s="24">
        <v>250470651</v>
      </c>
      <c r="F37" s="6">
        <v>-995573781</v>
      </c>
      <c r="G37" s="25">
        <v>-995573781</v>
      </c>
      <c r="H37" s="26">
        <v>377621491</v>
      </c>
      <c r="I37" s="24">
        <v>286888511</v>
      </c>
      <c r="J37" s="6">
        <v>288083997</v>
      </c>
      <c r="K37" s="25">
        <v>289880999</v>
      </c>
    </row>
    <row r="38" spans="1:11" ht="12.75">
      <c r="A38" s="22" t="s">
        <v>42</v>
      </c>
      <c r="B38" s="6">
        <v>217213977</v>
      </c>
      <c r="C38" s="6">
        <v>194648661</v>
      </c>
      <c r="D38" s="23">
        <v>0</v>
      </c>
      <c r="E38" s="24">
        <v>272970333</v>
      </c>
      <c r="F38" s="6">
        <v>0</v>
      </c>
      <c r="G38" s="25">
        <v>0</v>
      </c>
      <c r="H38" s="26">
        <v>155509950</v>
      </c>
      <c r="I38" s="24">
        <v>199721164</v>
      </c>
      <c r="J38" s="6">
        <v>171237853</v>
      </c>
      <c r="K38" s="25">
        <v>164313865</v>
      </c>
    </row>
    <row r="39" spans="1:11" ht="12.75">
      <c r="A39" s="22" t="s">
        <v>43</v>
      </c>
      <c r="B39" s="6">
        <v>1748021419</v>
      </c>
      <c r="C39" s="6">
        <v>1793005208</v>
      </c>
      <c r="D39" s="23">
        <v>-651108</v>
      </c>
      <c r="E39" s="24">
        <v>1853283992</v>
      </c>
      <c r="F39" s="6">
        <v>6419884442</v>
      </c>
      <c r="G39" s="25">
        <v>6419884442</v>
      </c>
      <c r="H39" s="26">
        <v>1642759687</v>
      </c>
      <c r="I39" s="24">
        <v>1790356959</v>
      </c>
      <c r="J39" s="6">
        <v>1848939534</v>
      </c>
      <c r="K39" s="25">
        <v>1927862757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81036617</v>
      </c>
      <c r="C42" s="6">
        <v>143421916</v>
      </c>
      <c r="D42" s="23">
        <v>-92854852</v>
      </c>
      <c r="E42" s="24">
        <v>-1006887393</v>
      </c>
      <c r="F42" s="6">
        <v>-1032083844</v>
      </c>
      <c r="G42" s="25">
        <v>-1032083844</v>
      </c>
      <c r="H42" s="26">
        <v>-883508828</v>
      </c>
      <c r="I42" s="24">
        <v>-1107100436</v>
      </c>
      <c r="J42" s="6">
        <v>-1162727544</v>
      </c>
      <c r="K42" s="25">
        <v>-1207913066</v>
      </c>
    </row>
    <row r="43" spans="1:11" ht="12.75">
      <c r="A43" s="22" t="s">
        <v>46</v>
      </c>
      <c r="B43" s="6">
        <v>-103031208</v>
      </c>
      <c r="C43" s="6">
        <v>-135101357</v>
      </c>
      <c r="D43" s="23">
        <v>-47000000</v>
      </c>
      <c r="E43" s="24">
        <v>1651058</v>
      </c>
      <c r="F43" s="6">
        <v>0</v>
      </c>
      <c r="G43" s="25">
        <v>0</v>
      </c>
      <c r="H43" s="26">
        <v>-34164081</v>
      </c>
      <c r="I43" s="24">
        <v>11470319</v>
      </c>
      <c r="J43" s="6">
        <v>-4203092</v>
      </c>
      <c r="K43" s="25">
        <v>-4763258</v>
      </c>
    </row>
    <row r="44" spans="1:11" ht="12.75">
      <c r="A44" s="22" t="s">
        <v>47</v>
      </c>
      <c r="B44" s="6">
        <v>49067316</v>
      </c>
      <c r="C44" s="6">
        <v>-31247404</v>
      </c>
      <c r="D44" s="23">
        <v>4214425</v>
      </c>
      <c r="E44" s="24">
        <v>14612607</v>
      </c>
      <c r="F44" s="6">
        <v>-25529385</v>
      </c>
      <c r="G44" s="25">
        <v>-25529385</v>
      </c>
      <c r="H44" s="26">
        <v>0</v>
      </c>
      <c r="I44" s="24">
        <v>19240453</v>
      </c>
      <c r="J44" s="6">
        <v>-9529808</v>
      </c>
      <c r="K44" s="25">
        <v>-10410781</v>
      </c>
    </row>
    <row r="45" spans="1:11" ht="12.75">
      <c r="A45" s="33" t="s">
        <v>48</v>
      </c>
      <c r="B45" s="7">
        <v>55477361</v>
      </c>
      <c r="C45" s="7">
        <v>32550517</v>
      </c>
      <c r="D45" s="69">
        <v>-135640427</v>
      </c>
      <c r="E45" s="70">
        <v>-309258881</v>
      </c>
      <c r="F45" s="7">
        <v>-376248382</v>
      </c>
      <c r="G45" s="71">
        <v>-376248382</v>
      </c>
      <c r="H45" s="72">
        <v>-910182244</v>
      </c>
      <c r="I45" s="70">
        <v>-1064932174</v>
      </c>
      <c r="J45" s="7">
        <v>-1176460418</v>
      </c>
      <c r="K45" s="71">
        <v>-1223087080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76417081</v>
      </c>
      <c r="C48" s="6">
        <v>57724796</v>
      </c>
      <c r="D48" s="23">
        <v>54138912</v>
      </c>
      <c r="E48" s="24">
        <v>56806432</v>
      </c>
      <c r="F48" s="6">
        <v>881442026</v>
      </c>
      <c r="G48" s="25">
        <v>881442026</v>
      </c>
      <c r="H48" s="26">
        <v>199300060</v>
      </c>
      <c r="I48" s="24">
        <v>41119446</v>
      </c>
      <c r="J48" s="6">
        <v>58726366</v>
      </c>
      <c r="K48" s="25">
        <v>70866697</v>
      </c>
    </row>
    <row r="49" spans="1:11" ht="12.75">
      <c r="A49" s="22" t="s">
        <v>51</v>
      </c>
      <c r="B49" s="6">
        <f>+B75</f>
        <v>-115492029.62228435</v>
      </c>
      <c r="C49" s="6">
        <f aca="true" t="shared" si="6" ref="C49:K49">+C75</f>
        <v>-134472732.86374485</v>
      </c>
      <c r="D49" s="23">
        <f t="shared" si="6"/>
        <v>18980780</v>
      </c>
      <c r="E49" s="24">
        <f t="shared" si="6"/>
        <v>258841693</v>
      </c>
      <c r="F49" s="6">
        <f t="shared" si="6"/>
        <v>-950224840</v>
      </c>
      <c r="G49" s="25">
        <f t="shared" si="6"/>
        <v>-950224840</v>
      </c>
      <c r="H49" s="26">
        <f t="shared" si="6"/>
        <v>407788653</v>
      </c>
      <c r="I49" s="24">
        <f t="shared" si="6"/>
        <v>281389846</v>
      </c>
      <c r="J49" s="6">
        <f t="shared" si="6"/>
        <v>284846577</v>
      </c>
      <c r="K49" s="25">
        <f t="shared" si="6"/>
        <v>289394008</v>
      </c>
    </row>
    <row r="50" spans="1:11" ht="12.75">
      <c r="A50" s="33" t="s">
        <v>52</v>
      </c>
      <c r="B50" s="7">
        <f>+B48-B49</f>
        <v>191909110.62228435</v>
      </c>
      <c r="C50" s="7">
        <f aca="true" t="shared" si="7" ref="C50:K50">+C48-C49</f>
        <v>192197528.86374485</v>
      </c>
      <c r="D50" s="69">
        <f t="shared" si="7"/>
        <v>35158132</v>
      </c>
      <c r="E50" s="70">
        <f t="shared" si="7"/>
        <v>-202035261</v>
      </c>
      <c r="F50" s="7">
        <f t="shared" si="7"/>
        <v>1831666866</v>
      </c>
      <c r="G50" s="71">
        <f t="shared" si="7"/>
        <v>1831666866</v>
      </c>
      <c r="H50" s="72">
        <f t="shared" si="7"/>
        <v>-208488593</v>
      </c>
      <c r="I50" s="70">
        <f t="shared" si="7"/>
        <v>-240270400</v>
      </c>
      <c r="J50" s="7">
        <f t="shared" si="7"/>
        <v>-226120211</v>
      </c>
      <c r="K50" s="71">
        <f t="shared" si="7"/>
        <v>-218527311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1780527894</v>
      </c>
      <c r="C53" s="6">
        <v>1710752575</v>
      </c>
      <c r="D53" s="23">
        <v>19962952</v>
      </c>
      <c r="E53" s="24">
        <v>1972770829</v>
      </c>
      <c r="F53" s="6">
        <v>2063919642</v>
      </c>
      <c r="G53" s="25">
        <v>2063919642</v>
      </c>
      <c r="H53" s="26">
        <v>-38182634</v>
      </c>
      <c r="I53" s="24">
        <v>1798111093</v>
      </c>
      <c r="J53" s="6">
        <v>1851844490</v>
      </c>
      <c r="K53" s="25">
        <v>1931817741</v>
      </c>
    </row>
    <row r="54" spans="1:11" ht="12.75">
      <c r="A54" s="22" t="s">
        <v>55</v>
      </c>
      <c r="B54" s="6">
        <v>156676570</v>
      </c>
      <c r="C54" s="6">
        <v>130212947</v>
      </c>
      <c r="D54" s="23">
        <v>0</v>
      </c>
      <c r="E54" s="24">
        <v>133550583</v>
      </c>
      <c r="F54" s="6">
        <v>133550583</v>
      </c>
      <c r="G54" s="25">
        <v>133550583</v>
      </c>
      <c r="H54" s="26">
        <v>127724092</v>
      </c>
      <c r="I54" s="24">
        <v>134196513</v>
      </c>
      <c r="J54" s="6">
        <v>135473693</v>
      </c>
      <c r="K54" s="25">
        <v>139761519</v>
      </c>
    </row>
    <row r="55" spans="1:11" ht="12.75">
      <c r="A55" s="22" t="s">
        <v>56</v>
      </c>
      <c r="B55" s="6">
        <v>612086</v>
      </c>
      <c r="C55" s="6">
        <v>26759823</v>
      </c>
      <c r="D55" s="23">
        <v>19775350</v>
      </c>
      <c r="E55" s="24">
        <v>111722488</v>
      </c>
      <c r="F55" s="6">
        <v>100671656</v>
      </c>
      <c r="G55" s="25">
        <v>100671656</v>
      </c>
      <c r="H55" s="26">
        <v>-1</v>
      </c>
      <c r="I55" s="24">
        <v>45409467</v>
      </c>
      <c r="J55" s="6">
        <v>72320463</v>
      </c>
      <c r="K55" s="25">
        <v>49277160</v>
      </c>
    </row>
    <row r="56" spans="1:11" ht="12.75">
      <c r="A56" s="22" t="s">
        <v>57</v>
      </c>
      <c r="B56" s="6">
        <v>25110849</v>
      </c>
      <c r="C56" s="6">
        <v>35243497</v>
      </c>
      <c r="D56" s="23">
        <v>4409979</v>
      </c>
      <c r="E56" s="24">
        <v>86859262</v>
      </c>
      <c r="F56" s="6">
        <v>57861699</v>
      </c>
      <c r="G56" s="25">
        <v>57861699</v>
      </c>
      <c r="H56" s="26">
        <v>61351842</v>
      </c>
      <c r="I56" s="24">
        <v>49341421</v>
      </c>
      <c r="J56" s="6">
        <v>52005858</v>
      </c>
      <c r="K56" s="25">
        <v>54814178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4581000</v>
      </c>
      <c r="C59" s="6">
        <v>4843000</v>
      </c>
      <c r="D59" s="23">
        <v>5011000</v>
      </c>
      <c r="E59" s="24">
        <v>5568000</v>
      </c>
      <c r="F59" s="6">
        <v>5568000</v>
      </c>
      <c r="G59" s="25">
        <v>5568000</v>
      </c>
      <c r="H59" s="26">
        <v>4947485</v>
      </c>
      <c r="I59" s="24">
        <v>1470000</v>
      </c>
      <c r="J59" s="6">
        <v>1549380</v>
      </c>
      <c r="K59" s="25">
        <v>1633047</v>
      </c>
    </row>
    <row r="60" spans="1:11" ht="12.75">
      <c r="A60" s="90" t="s">
        <v>60</v>
      </c>
      <c r="B60" s="6">
        <v>22068296</v>
      </c>
      <c r="C60" s="6">
        <v>21826516</v>
      </c>
      <c r="D60" s="23">
        <v>39488615</v>
      </c>
      <c r="E60" s="24">
        <v>33182000</v>
      </c>
      <c r="F60" s="6">
        <v>33182000</v>
      </c>
      <c r="G60" s="25">
        <v>33182000</v>
      </c>
      <c r="H60" s="26">
        <v>38367711</v>
      </c>
      <c r="I60" s="24">
        <v>36000000</v>
      </c>
      <c r="J60" s="6">
        <v>37944000</v>
      </c>
      <c r="K60" s="25">
        <v>39992976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23511</v>
      </c>
      <c r="C62" s="98">
        <v>23511</v>
      </c>
      <c r="D62" s="99">
        <v>23511</v>
      </c>
      <c r="E62" s="97">
        <v>23511</v>
      </c>
      <c r="F62" s="98">
        <v>23511</v>
      </c>
      <c r="G62" s="99">
        <v>23511</v>
      </c>
      <c r="H62" s="100">
        <v>23511</v>
      </c>
      <c r="I62" s="97">
        <v>23511</v>
      </c>
      <c r="J62" s="98">
        <v>23511</v>
      </c>
      <c r="K62" s="99">
        <v>0</v>
      </c>
    </row>
    <row r="63" spans="1:11" ht="12.75">
      <c r="A63" s="96" t="s">
        <v>63</v>
      </c>
      <c r="B63" s="97">
        <v>27082</v>
      </c>
      <c r="C63" s="98">
        <v>27058</v>
      </c>
      <c r="D63" s="99">
        <v>27058</v>
      </c>
      <c r="E63" s="97">
        <v>27058</v>
      </c>
      <c r="F63" s="98">
        <v>27058</v>
      </c>
      <c r="G63" s="99">
        <v>27058</v>
      </c>
      <c r="H63" s="100">
        <v>27058</v>
      </c>
      <c r="I63" s="97">
        <v>27058</v>
      </c>
      <c r="J63" s="98">
        <v>27058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100150</v>
      </c>
      <c r="C65" s="98">
        <v>100150</v>
      </c>
      <c r="D65" s="99">
        <v>99992</v>
      </c>
      <c r="E65" s="97">
        <v>99992</v>
      </c>
      <c r="F65" s="98">
        <v>99992</v>
      </c>
      <c r="G65" s="99">
        <v>99992</v>
      </c>
      <c r="H65" s="100">
        <v>99992</v>
      </c>
      <c r="I65" s="97">
        <v>99992</v>
      </c>
      <c r="J65" s="98">
        <v>99992</v>
      </c>
      <c r="K65" s="99">
        <v>99992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0.9184651160597521</v>
      </c>
      <c r="C70" s="5">
        <f aca="true" t="shared" si="8" ref="C70:K70">IF(ISERROR(C71/C72),0,(C71/C72))</f>
        <v>0.9099851927742426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559221532</v>
      </c>
      <c r="C71" s="2">
        <f aca="true" t="shared" si="9" ref="C71:K71">+C83</f>
        <v>577936569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608865293</v>
      </c>
      <c r="C72" s="2">
        <f aca="true" t="shared" si="10" ref="C72:K72">+C77</f>
        <v>635105465</v>
      </c>
      <c r="D72" s="2">
        <f t="shared" si="10"/>
        <v>147163304</v>
      </c>
      <c r="E72" s="2">
        <f t="shared" si="10"/>
        <v>1040015573</v>
      </c>
      <c r="F72" s="2">
        <f t="shared" si="10"/>
        <v>38745000</v>
      </c>
      <c r="G72" s="2">
        <f t="shared" si="10"/>
        <v>38745000</v>
      </c>
      <c r="H72" s="2">
        <f t="shared" si="10"/>
        <v>1008690295</v>
      </c>
      <c r="I72" s="2">
        <f t="shared" si="10"/>
        <v>832025308</v>
      </c>
      <c r="J72" s="2">
        <f t="shared" si="10"/>
        <v>876144675</v>
      </c>
      <c r="K72" s="2">
        <f t="shared" si="10"/>
        <v>922646493</v>
      </c>
    </row>
    <row r="73" spans="1:11" ht="12.75" hidden="1">
      <c r="A73" s="2" t="s">
        <v>110</v>
      </c>
      <c r="B73" s="2">
        <f>+B74</f>
        <v>-137035937.16666663</v>
      </c>
      <c r="C73" s="2">
        <f aca="true" t="shared" si="11" ref="C73:K73">+(C78+C80+C81+C82)-(B78+B80+B81+B82)</f>
        <v>58770304</v>
      </c>
      <c r="D73" s="2">
        <f t="shared" si="11"/>
        <v>-394931039</v>
      </c>
      <c r="E73" s="2">
        <f t="shared" si="11"/>
        <v>326205065</v>
      </c>
      <c r="F73" s="2">
        <f>+(F78+F80+F81+F82)-(D78+D80+D81+D82)</f>
        <v>1031177218</v>
      </c>
      <c r="G73" s="2">
        <f>+(G78+G80+G81+G82)-(D78+D80+D81+D82)</f>
        <v>1031177218</v>
      </c>
      <c r="H73" s="2">
        <f>+(H78+H80+H81+H82)-(D78+D80+D81+D82)</f>
        <v>1985001106</v>
      </c>
      <c r="I73" s="2">
        <f>+(I78+I80+I81+I82)-(E78+E80+E81+E82)</f>
        <v>99866110</v>
      </c>
      <c r="J73" s="2">
        <f t="shared" si="11"/>
        <v>2691586</v>
      </c>
      <c r="K73" s="2">
        <f t="shared" si="11"/>
        <v>2271132</v>
      </c>
    </row>
    <row r="74" spans="1:11" ht="12.75" hidden="1">
      <c r="A74" s="2" t="s">
        <v>111</v>
      </c>
      <c r="B74" s="2">
        <f>+TREND(C74:E74)</f>
        <v>-137035937.16666663</v>
      </c>
      <c r="C74" s="2">
        <f>+C73</f>
        <v>58770304</v>
      </c>
      <c r="D74" s="2">
        <f aca="true" t="shared" si="12" ref="D74:K74">+D73</f>
        <v>-394931039</v>
      </c>
      <c r="E74" s="2">
        <f t="shared" si="12"/>
        <v>326205065</v>
      </c>
      <c r="F74" s="2">
        <f t="shared" si="12"/>
        <v>1031177218</v>
      </c>
      <c r="G74" s="2">
        <f t="shared" si="12"/>
        <v>1031177218</v>
      </c>
      <c r="H74" s="2">
        <f t="shared" si="12"/>
        <v>1985001106</v>
      </c>
      <c r="I74" s="2">
        <f t="shared" si="12"/>
        <v>99866110</v>
      </c>
      <c r="J74" s="2">
        <f t="shared" si="12"/>
        <v>2691586</v>
      </c>
      <c r="K74" s="2">
        <f t="shared" si="12"/>
        <v>2271132</v>
      </c>
    </row>
    <row r="75" spans="1:11" ht="12.75" hidden="1">
      <c r="A75" s="2" t="s">
        <v>112</v>
      </c>
      <c r="B75" s="2">
        <f>+B84-(((B80+B81+B78)*B70)-B79)</f>
        <v>-115492029.62228435</v>
      </c>
      <c r="C75" s="2">
        <f aca="true" t="shared" si="13" ref="C75:K75">+C84-(((C80+C81+C78)*C70)-C79)</f>
        <v>-134472732.86374485</v>
      </c>
      <c r="D75" s="2">
        <f t="shared" si="13"/>
        <v>18980780</v>
      </c>
      <c r="E75" s="2">
        <f t="shared" si="13"/>
        <v>258841693</v>
      </c>
      <c r="F75" s="2">
        <f t="shared" si="13"/>
        <v>-950224840</v>
      </c>
      <c r="G75" s="2">
        <f t="shared" si="13"/>
        <v>-950224840</v>
      </c>
      <c r="H75" s="2">
        <f t="shared" si="13"/>
        <v>407788653</v>
      </c>
      <c r="I75" s="2">
        <f t="shared" si="13"/>
        <v>281389846</v>
      </c>
      <c r="J75" s="2">
        <f t="shared" si="13"/>
        <v>284846577</v>
      </c>
      <c r="K75" s="2">
        <f t="shared" si="13"/>
        <v>289394008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608865293</v>
      </c>
      <c r="C77" s="3">
        <v>635105465</v>
      </c>
      <c r="D77" s="3">
        <v>147163304</v>
      </c>
      <c r="E77" s="3">
        <v>1040015573</v>
      </c>
      <c r="F77" s="3">
        <v>38745000</v>
      </c>
      <c r="G77" s="3">
        <v>38745000</v>
      </c>
      <c r="H77" s="3">
        <v>1008690295</v>
      </c>
      <c r="I77" s="3">
        <v>832025308</v>
      </c>
      <c r="J77" s="3">
        <v>876144675</v>
      </c>
      <c r="K77" s="3">
        <v>922646493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203929543</v>
      </c>
      <c r="C79" s="3">
        <v>235479819</v>
      </c>
      <c r="D79" s="3">
        <v>-7906618</v>
      </c>
      <c r="E79" s="3">
        <v>213492752</v>
      </c>
      <c r="F79" s="3">
        <v>-995573781</v>
      </c>
      <c r="G79" s="3">
        <v>-995573781</v>
      </c>
      <c r="H79" s="3">
        <v>377621491</v>
      </c>
      <c r="I79" s="3">
        <v>247511223</v>
      </c>
      <c r="J79" s="3">
        <v>246764862</v>
      </c>
      <c r="K79" s="3">
        <v>246549035</v>
      </c>
    </row>
    <row r="80" spans="1:11" ht="13.5" hidden="1">
      <c r="A80" s="1" t="s">
        <v>69</v>
      </c>
      <c r="B80" s="3">
        <v>117092212</v>
      </c>
      <c r="C80" s="3">
        <v>107035129</v>
      </c>
      <c r="D80" s="3">
        <v>3896512</v>
      </c>
      <c r="E80" s="3">
        <v>224075304</v>
      </c>
      <c r="F80" s="3">
        <v>893152670</v>
      </c>
      <c r="G80" s="3">
        <v>893152670</v>
      </c>
      <c r="H80" s="3">
        <v>2002966405</v>
      </c>
      <c r="I80" s="3">
        <v>136462653</v>
      </c>
      <c r="J80" s="3">
        <v>137010235</v>
      </c>
      <c r="K80" s="3">
        <v>137107110</v>
      </c>
    </row>
    <row r="81" spans="1:11" ht="13.5" hidden="1">
      <c r="A81" s="1" t="s">
        <v>70</v>
      </c>
      <c r="B81" s="3">
        <v>230685365</v>
      </c>
      <c r="C81" s="3">
        <v>299512752</v>
      </c>
      <c r="D81" s="3">
        <v>7720330</v>
      </c>
      <c r="E81" s="3">
        <v>113746603</v>
      </c>
      <c r="F81" s="3">
        <v>149641390</v>
      </c>
      <c r="G81" s="3">
        <v>149641390</v>
      </c>
      <c r="H81" s="3">
        <v>-6348457</v>
      </c>
      <c r="I81" s="3">
        <v>301225364</v>
      </c>
      <c r="J81" s="3">
        <v>303369368</v>
      </c>
      <c r="K81" s="3">
        <v>305543625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559221532</v>
      </c>
      <c r="C83" s="3">
        <v>577936569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26887398</v>
      </c>
      <c r="E84" s="3">
        <v>45348941</v>
      </c>
      <c r="F84" s="3">
        <v>45348941</v>
      </c>
      <c r="G84" s="3">
        <v>45348941</v>
      </c>
      <c r="H84" s="3">
        <v>30167162</v>
      </c>
      <c r="I84" s="3">
        <v>33878623</v>
      </c>
      <c r="J84" s="3">
        <v>38081715</v>
      </c>
      <c r="K84" s="3">
        <v>42844973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68105690</v>
      </c>
      <c r="C5" s="6">
        <v>89202967</v>
      </c>
      <c r="D5" s="23">
        <v>106413633</v>
      </c>
      <c r="E5" s="24">
        <v>132629277</v>
      </c>
      <c r="F5" s="6">
        <v>-132629277</v>
      </c>
      <c r="G5" s="25">
        <v>-132629277</v>
      </c>
      <c r="H5" s="26">
        <v>110617438</v>
      </c>
      <c r="I5" s="24">
        <v>139526002</v>
      </c>
      <c r="J5" s="6">
        <v>147060404</v>
      </c>
      <c r="K5" s="25">
        <v>155001666</v>
      </c>
    </row>
    <row r="6" spans="1:11" ht="12.75">
      <c r="A6" s="22" t="s">
        <v>19</v>
      </c>
      <c r="B6" s="6">
        <v>107900585</v>
      </c>
      <c r="C6" s="6">
        <v>96911099</v>
      </c>
      <c r="D6" s="23">
        <v>119841228</v>
      </c>
      <c r="E6" s="24">
        <v>149777881</v>
      </c>
      <c r="F6" s="6">
        <v>-149777881</v>
      </c>
      <c r="G6" s="25">
        <v>-149777881</v>
      </c>
      <c r="H6" s="26">
        <v>111557659</v>
      </c>
      <c r="I6" s="24">
        <v>159709793</v>
      </c>
      <c r="J6" s="6">
        <v>170344925</v>
      </c>
      <c r="K6" s="25">
        <v>181691892</v>
      </c>
    </row>
    <row r="7" spans="1:11" ht="12.75">
      <c r="A7" s="22" t="s">
        <v>20</v>
      </c>
      <c r="B7" s="6">
        <v>638022</v>
      </c>
      <c r="C7" s="6">
        <v>518238</v>
      </c>
      <c r="D7" s="23">
        <v>2071406</v>
      </c>
      <c r="E7" s="24">
        <v>1093284</v>
      </c>
      <c r="F7" s="6">
        <v>2093285</v>
      </c>
      <c r="G7" s="25">
        <v>2093285</v>
      </c>
      <c r="H7" s="26">
        <v>2334670</v>
      </c>
      <c r="I7" s="24">
        <v>2202135</v>
      </c>
      <c r="J7" s="6">
        <v>2321051</v>
      </c>
      <c r="K7" s="25">
        <v>2446387</v>
      </c>
    </row>
    <row r="8" spans="1:11" ht="12.75">
      <c r="A8" s="22" t="s">
        <v>21</v>
      </c>
      <c r="B8" s="6">
        <v>112388370</v>
      </c>
      <c r="C8" s="6">
        <v>116502507</v>
      </c>
      <c r="D8" s="23">
        <v>129801888</v>
      </c>
      <c r="E8" s="24">
        <v>137271850</v>
      </c>
      <c r="F8" s="6">
        <v>-137124220</v>
      </c>
      <c r="G8" s="25">
        <v>-137124220</v>
      </c>
      <c r="H8" s="26">
        <v>137671802</v>
      </c>
      <c r="I8" s="24">
        <v>156352300</v>
      </c>
      <c r="J8" s="6">
        <v>167723900</v>
      </c>
      <c r="K8" s="25">
        <v>181422200</v>
      </c>
    </row>
    <row r="9" spans="1:11" ht="12.75">
      <c r="A9" s="22" t="s">
        <v>22</v>
      </c>
      <c r="B9" s="6">
        <v>168424854</v>
      </c>
      <c r="C9" s="6">
        <v>26275291</v>
      </c>
      <c r="D9" s="23">
        <v>39843503</v>
      </c>
      <c r="E9" s="24">
        <v>93553556</v>
      </c>
      <c r="F9" s="6">
        <v>-93553544</v>
      </c>
      <c r="G9" s="25">
        <v>-93553544</v>
      </c>
      <c r="H9" s="26">
        <v>37657528</v>
      </c>
      <c r="I9" s="24">
        <v>89203631</v>
      </c>
      <c r="J9" s="6">
        <v>90417098</v>
      </c>
      <c r="K9" s="25">
        <v>91517788</v>
      </c>
    </row>
    <row r="10" spans="1:11" ht="20.25">
      <c r="A10" s="27" t="s">
        <v>102</v>
      </c>
      <c r="B10" s="28">
        <f>SUM(B5:B9)</f>
        <v>457457521</v>
      </c>
      <c r="C10" s="29">
        <f aca="true" t="shared" si="0" ref="C10:K10">SUM(C5:C9)</f>
        <v>329410102</v>
      </c>
      <c r="D10" s="30">
        <f t="shared" si="0"/>
        <v>397971658</v>
      </c>
      <c r="E10" s="28">
        <f t="shared" si="0"/>
        <v>514325848</v>
      </c>
      <c r="F10" s="29">
        <f t="shared" si="0"/>
        <v>-510991637</v>
      </c>
      <c r="G10" s="31">
        <f t="shared" si="0"/>
        <v>-510991637</v>
      </c>
      <c r="H10" s="32">
        <f t="shared" si="0"/>
        <v>399839097</v>
      </c>
      <c r="I10" s="28">
        <f t="shared" si="0"/>
        <v>546993861</v>
      </c>
      <c r="J10" s="29">
        <f t="shared" si="0"/>
        <v>577867378</v>
      </c>
      <c r="K10" s="31">
        <f t="shared" si="0"/>
        <v>612079933</v>
      </c>
    </row>
    <row r="11" spans="1:11" ht="12.75">
      <c r="A11" s="22" t="s">
        <v>23</v>
      </c>
      <c r="B11" s="6">
        <v>118246136</v>
      </c>
      <c r="C11" s="6">
        <v>122185716</v>
      </c>
      <c r="D11" s="23">
        <v>127141830</v>
      </c>
      <c r="E11" s="24">
        <v>149972853</v>
      </c>
      <c r="F11" s="6">
        <v>148259454</v>
      </c>
      <c r="G11" s="25">
        <v>148259454</v>
      </c>
      <c r="H11" s="26">
        <v>128666790</v>
      </c>
      <c r="I11" s="24">
        <v>158214468</v>
      </c>
      <c r="J11" s="6">
        <v>168735732</v>
      </c>
      <c r="K11" s="25">
        <v>179956656</v>
      </c>
    </row>
    <row r="12" spans="1:11" ht="12.75">
      <c r="A12" s="22" t="s">
        <v>24</v>
      </c>
      <c r="B12" s="6">
        <v>13243062</v>
      </c>
      <c r="C12" s="6">
        <v>12737754</v>
      </c>
      <c r="D12" s="23">
        <v>14451899</v>
      </c>
      <c r="E12" s="24">
        <v>16683659</v>
      </c>
      <c r="F12" s="6">
        <v>17683659</v>
      </c>
      <c r="G12" s="25">
        <v>17683659</v>
      </c>
      <c r="H12" s="26">
        <v>17040256</v>
      </c>
      <c r="I12" s="24">
        <v>18868469</v>
      </c>
      <c r="J12" s="6">
        <v>20123220</v>
      </c>
      <c r="K12" s="25">
        <v>21461415</v>
      </c>
    </row>
    <row r="13" spans="1:11" ht="12.75">
      <c r="A13" s="22" t="s">
        <v>103</v>
      </c>
      <c r="B13" s="6">
        <v>62987316</v>
      </c>
      <c r="C13" s="6">
        <v>101523692</v>
      </c>
      <c r="D13" s="23">
        <v>71669322</v>
      </c>
      <c r="E13" s="24">
        <v>71633184</v>
      </c>
      <c r="F13" s="6">
        <v>71633184</v>
      </c>
      <c r="G13" s="25">
        <v>71633184</v>
      </c>
      <c r="H13" s="26">
        <v>72126027</v>
      </c>
      <c r="I13" s="24">
        <v>75358107</v>
      </c>
      <c r="J13" s="6">
        <v>79427445</v>
      </c>
      <c r="K13" s="25">
        <v>83716528</v>
      </c>
    </row>
    <row r="14" spans="1:11" ht="12.75">
      <c r="A14" s="22" t="s">
        <v>25</v>
      </c>
      <c r="B14" s="6">
        <v>1214925</v>
      </c>
      <c r="C14" s="6">
        <v>9790243</v>
      </c>
      <c r="D14" s="23">
        <v>16704478</v>
      </c>
      <c r="E14" s="24">
        <v>744800</v>
      </c>
      <c r="F14" s="6">
        <v>544800</v>
      </c>
      <c r="G14" s="25">
        <v>544800</v>
      </c>
      <c r="H14" s="26">
        <v>293764</v>
      </c>
      <c r="I14" s="24">
        <v>575309</v>
      </c>
      <c r="J14" s="6">
        <v>606375</v>
      </c>
      <c r="K14" s="25">
        <v>639121</v>
      </c>
    </row>
    <row r="15" spans="1:11" ht="12.75">
      <c r="A15" s="22" t="s">
        <v>26</v>
      </c>
      <c r="B15" s="6">
        <v>74560364</v>
      </c>
      <c r="C15" s="6">
        <v>81354073</v>
      </c>
      <c r="D15" s="23">
        <v>75016185</v>
      </c>
      <c r="E15" s="24">
        <v>96000000</v>
      </c>
      <c r="F15" s="6">
        <v>98339929</v>
      </c>
      <c r="G15" s="25">
        <v>98339929</v>
      </c>
      <c r="H15" s="26">
        <v>81633711</v>
      </c>
      <c r="I15" s="24">
        <v>108441041</v>
      </c>
      <c r="J15" s="6">
        <v>114296850</v>
      </c>
      <c r="K15" s="25">
        <v>120468874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166457335</v>
      </c>
      <c r="C17" s="6">
        <v>330339799</v>
      </c>
      <c r="D17" s="23">
        <v>258842900</v>
      </c>
      <c r="E17" s="24">
        <v>179287052</v>
      </c>
      <c r="F17" s="6">
        <v>177743425</v>
      </c>
      <c r="G17" s="25">
        <v>177743425</v>
      </c>
      <c r="H17" s="26">
        <v>181667216</v>
      </c>
      <c r="I17" s="24">
        <v>179721540</v>
      </c>
      <c r="J17" s="6">
        <v>185195684</v>
      </c>
      <c r="K17" s="25">
        <v>193326750</v>
      </c>
    </row>
    <row r="18" spans="1:11" ht="12.75">
      <c r="A18" s="33" t="s">
        <v>28</v>
      </c>
      <c r="B18" s="34">
        <f>SUM(B11:B17)</f>
        <v>436709138</v>
      </c>
      <c r="C18" s="35">
        <f aca="true" t="shared" si="1" ref="C18:K18">SUM(C11:C17)</f>
        <v>657931277</v>
      </c>
      <c r="D18" s="36">
        <f t="shared" si="1"/>
        <v>563826614</v>
      </c>
      <c r="E18" s="34">
        <f t="shared" si="1"/>
        <v>514321548</v>
      </c>
      <c r="F18" s="35">
        <f t="shared" si="1"/>
        <v>514204451</v>
      </c>
      <c r="G18" s="37">
        <f t="shared" si="1"/>
        <v>514204451</v>
      </c>
      <c r="H18" s="38">
        <f t="shared" si="1"/>
        <v>481427764</v>
      </c>
      <c r="I18" s="34">
        <f t="shared" si="1"/>
        <v>541178934</v>
      </c>
      <c r="J18" s="35">
        <f t="shared" si="1"/>
        <v>568385306</v>
      </c>
      <c r="K18" s="37">
        <f t="shared" si="1"/>
        <v>599569344</v>
      </c>
    </row>
    <row r="19" spans="1:11" ht="12.75">
      <c r="A19" s="33" t="s">
        <v>29</v>
      </c>
      <c r="B19" s="39">
        <f>+B10-B18</f>
        <v>20748383</v>
      </c>
      <c r="C19" s="40">
        <f aca="true" t="shared" si="2" ref="C19:K19">+C10-C18</f>
        <v>-328521175</v>
      </c>
      <c r="D19" s="41">
        <f t="shared" si="2"/>
        <v>-165854956</v>
      </c>
      <c r="E19" s="39">
        <f t="shared" si="2"/>
        <v>4300</v>
      </c>
      <c r="F19" s="40">
        <f t="shared" si="2"/>
        <v>-1025196088</v>
      </c>
      <c r="G19" s="42">
        <f t="shared" si="2"/>
        <v>-1025196088</v>
      </c>
      <c r="H19" s="43">
        <f t="shared" si="2"/>
        <v>-81588667</v>
      </c>
      <c r="I19" s="39">
        <f t="shared" si="2"/>
        <v>5814927</v>
      </c>
      <c r="J19" s="40">
        <f t="shared" si="2"/>
        <v>9482072</v>
      </c>
      <c r="K19" s="42">
        <f t="shared" si="2"/>
        <v>12510589</v>
      </c>
    </row>
    <row r="20" spans="1:11" ht="20.25">
      <c r="A20" s="44" t="s">
        <v>30</v>
      </c>
      <c r="B20" s="45">
        <v>55499013</v>
      </c>
      <c r="C20" s="46">
        <v>29782133</v>
      </c>
      <c r="D20" s="47">
        <v>47011190</v>
      </c>
      <c r="E20" s="45">
        <v>29865150</v>
      </c>
      <c r="F20" s="46">
        <v>-28671294</v>
      </c>
      <c r="G20" s="48">
        <v>-28671294</v>
      </c>
      <c r="H20" s="49">
        <v>46962586</v>
      </c>
      <c r="I20" s="45">
        <v>37424700</v>
      </c>
      <c r="J20" s="46">
        <v>41475100</v>
      </c>
      <c r="K20" s="48">
        <v>44225800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1</v>
      </c>
    </row>
    <row r="22" spans="1:11" ht="12.75">
      <c r="A22" s="55" t="s">
        <v>105</v>
      </c>
      <c r="B22" s="56">
        <f>SUM(B19:B21)</f>
        <v>76247396</v>
      </c>
      <c r="C22" s="57">
        <f aca="true" t="shared" si="3" ref="C22:K22">SUM(C19:C21)</f>
        <v>-298739042</v>
      </c>
      <c r="D22" s="58">
        <f t="shared" si="3"/>
        <v>-118843766</v>
      </c>
      <c r="E22" s="56">
        <f t="shared" si="3"/>
        <v>29869450</v>
      </c>
      <c r="F22" s="57">
        <f t="shared" si="3"/>
        <v>-1053867382</v>
      </c>
      <c r="G22" s="59">
        <f t="shared" si="3"/>
        <v>-1053867382</v>
      </c>
      <c r="H22" s="60">
        <f t="shared" si="3"/>
        <v>-34626081</v>
      </c>
      <c r="I22" s="56">
        <f t="shared" si="3"/>
        <v>43239627</v>
      </c>
      <c r="J22" s="57">
        <f t="shared" si="3"/>
        <v>50957172</v>
      </c>
      <c r="K22" s="59">
        <f t="shared" si="3"/>
        <v>56736390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76247396</v>
      </c>
      <c r="C24" s="40">
        <f aca="true" t="shared" si="4" ref="C24:K24">SUM(C22:C23)</f>
        <v>-298739042</v>
      </c>
      <c r="D24" s="41">
        <f t="shared" si="4"/>
        <v>-118843766</v>
      </c>
      <c r="E24" s="39">
        <f t="shared" si="4"/>
        <v>29869450</v>
      </c>
      <c r="F24" s="40">
        <f t="shared" si="4"/>
        <v>-1053867382</v>
      </c>
      <c r="G24" s="42">
        <f t="shared" si="4"/>
        <v>-1053867382</v>
      </c>
      <c r="H24" s="43">
        <f t="shared" si="4"/>
        <v>-34626081</v>
      </c>
      <c r="I24" s="39">
        <f t="shared" si="4"/>
        <v>43239627</v>
      </c>
      <c r="J24" s="40">
        <f t="shared" si="4"/>
        <v>50957172</v>
      </c>
      <c r="K24" s="42">
        <f t="shared" si="4"/>
        <v>56736390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52367881</v>
      </c>
      <c r="C27" s="7">
        <v>38643000</v>
      </c>
      <c r="D27" s="69">
        <v>1580571</v>
      </c>
      <c r="E27" s="70">
        <v>39917150</v>
      </c>
      <c r="F27" s="7">
        <v>41111009</v>
      </c>
      <c r="G27" s="71">
        <v>41111009</v>
      </c>
      <c r="H27" s="72">
        <v>-58893031</v>
      </c>
      <c r="I27" s="70">
        <v>48224698</v>
      </c>
      <c r="J27" s="7">
        <v>41475100</v>
      </c>
      <c r="K27" s="71">
        <v>44225800</v>
      </c>
    </row>
    <row r="28" spans="1:11" ht="12.75">
      <c r="A28" s="73" t="s">
        <v>34</v>
      </c>
      <c r="B28" s="6">
        <v>40425282</v>
      </c>
      <c r="C28" s="6">
        <v>29100000</v>
      </c>
      <c r="D28" s="23">
        <v>-222099</v>
      </c>
      <c r="E28" s="24">
        <v>29865150</v>
      </c>
      <c r="F28" s="6">
        <v>31059009</v>
      </c>
      <c r="G28" s="25">
        <v>31059009</v>
      </c>
      <c r="H28" s="26">
        <v>-1</v>
      </c>
      <c r="I28" s="24">
        <v>37424698</v>
      </c>
      <c r="J28" s="6">
        <v>41475100</v>
      </c>
      <c r="K28" s="25">
        <v>44225800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2594620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11942599</v>
      </c>
      <c r="C31" s="6">
        <v>6948380</v>
      </c>
      <c r="D31" s="23">
        <v>1802670</v>
      </c>
      <c r="E31" s="24">
        <v>10052000</v>
      </c>
      <c r="F31" s="6">
        <v>10052000</v>
      </c>
      <c r="G31" s="25">
        <v>10052000</v>
      </c>
      <c r="H31" s="26">
        <v>-58893030</v>
      </c>
      <c r="I31" s="24">
        <v>10800000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52367881</v>
      </c>
      <c r="C32" s="7">
        <f aca="true" t="shared" si="5" ref="C32:K32">SUM(C28:C31)</f>
        <v>38643000</v>
      </c>
      <c r="D32" s="69">
        <f t="shared" si="5"/>
        <v>1580571</v>
      </c>
      <c r="E32" s="70">
        <f t="shared" si="5"/>
        <v>39917150</v>
      </c>
      <c r="F32" s="7">
        <f t="shared" si="5"/>
        <v>41111009</v>
      </c>
      <c r="G32" s="71">
        <f t="shared" si="5"/>
        <v>41111009</v>
      </c>
      <c r="H32" s="72">
        <f t="shared" si="5"/>
        <v>-58893031</v>
      </c>
      <c r="I32" s="70">
        <f t="shared" si="5"/>
        <v>48224698</v>
      </c>
      <c r="J32" s="7">
        <f t="shared" si="5"/>
        <v>41475100</v>
      </c>
      <c r="K32" s="71">
        <f t="shared" si="5"/>
        <v>44225800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579071437</v>
      </c>
      <c r="C35" s="6">
        <v>441835271</v>
      </c>
      <c r="D35" s="23">
        <v>284783908</v>
      </c>
      <c r="E35" s="24">
        <v>633788947</v>
      </c>
      <c r="F35" s="6">
        <v>661054321</v>
      </c>
      <c r="G35" s="25">
        <v>661054321</v>
      </c>
      <c r="H35" s="26">
        <v>1300995448</v>
      </c>
      <c r="I35" s="24">
        <v>791503062</v>
      </c>
      <c r="J35" s="6">
        <v>833748921</v>
      </c>
      <c r="K35" s="25">
        <v>878771383</v>
      </c>
    </row>
    <row r="36" spans="1:11" ht="12.75">
      <c r="A36" s="22" t="s">
        <v>40</v>
      </c>
      <c r="B36" s="6">
        <v>923922962</v>
      </c>
      <c r="C36" s="6">
        <v>899072413</v>
      </c>
      <c r="D36" s="23">
        <v>843238961</v>
      </c>
      <c r="E36" s="24">
        <v>821609840</v>
      </c>
      <c r="F36" s="6">
        <v>1079206553</v>
      </c>
      <c r="G36" s="25">
        <v>1079206553</v>
      </c>
      <c r="H36" s="26">
        <v>1070362629</v>
      </c>
      <c r="I36" s="24">
        <v>900233209</v>
      </c>
      <c r="J36" s="6">
        <v>902930942</v>
      </c>
      <c r="K36" s="25">
        <v>905774866</v>
      </c>
    </row>
    <row r="37" spans="1:11" ht="12.75">
      <c r="A37" s="22" t="s">
        <v>41</v>
      </c>
      <c r="B37" s="6">
        <v>387244939</v>
      </c>
      <c r="C37" s="6">
        <v>280692092</v>
      </c>
      <c r="D37" s="23">
        <v>414651556</v>
      </c>
      <c r="E37" s="24">
        <v>103777120</v>
      </c>
      <c r="F37" s="6">
        <v>197086211</v>
      </c>
      <c r="G37" s="25">
        <v>197086211</v>
      </c>
      <c r="H37" s="26">
        <v>433455241</v>
      </c>
      <c r="I37" s="24">
        <v>107231004</v>
      </c>
      <c r="J37" s="6">
        <v>112918758</v>
      </c>
      <c r="K37" s="25">
        <v>114432047</v>
      </c>
    </row>
    <row r="38" spans="1:11" ht="12.75">
      <c r="A38" s="22" t="s">
        <v>42</v>
      </c>
      <c r="B38" s="6">
        <v>59656364</v>
      </c>
      <c r="C38" s="6">
        <v>257533999</v>
      </c>
      <c r="D38" s="23">
        <v>2813722</v>
      </c>
      <c r="E38" s="24">
        <v>232174649</v>
      </c>
      <c r="F38" s="6">
        <v>232174649</v>
      </c>
      <c r="G38" s="25">
        <v>232174649</v>
      </c>
      <c r="H38" s="26">
        <v>106413094</v>
      </c>
      <c r="I38" s="24">
        <v>288769392</v>
      </c>
      <c r="J38" s="6">
        <v>302796938</v>
      </c>
      <c r="K38" s="25">
        <v>317581973</v>
      </c>
    </row>
    <row r="39" spans="1:11" ht="12.75">
      <c r="A39" s="22" t="s">
        <v>43</v>
      </c>
      <c r="B39" s="6">
        <v>1056093096</v>
      </c>
      <c r="C39" s="6">
        <v>802681593</v>
      </c>
      <c r="D39" s="23">
        <v>829401357</v>
      </c>
      <c r="E39" s="24">
        <v>1089577568</v>
      </c>
      <c r="F39" s="6">
        <v>2364867420</v>
      </c>
      <c r="G39" s="25">
        <v>2364867420</v>
      </c>
      <c r="H39" s="26">
        <v>1866115823</v>
      </c>
      <c r="I39" s="24">
        <v>1252496248</v>
      </c>
      <c r="J39" s="6">
        <v>1270006995</v>
      </c>
      <c r="K39" s="25">
        <v>1295795839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68206046</v>
      </c>
      <c r="C42" s="6">
        <v>53956861</v>
      </c>
      <c r="D42" s="23">
        <v>-332812518</v>
      </c>
      <c r="E42" s="24">
        <v>-404086353</v>
      </c>
      <c r="F42" s="6">
        <v>-403969244</v>
      </c>
      <c r="G42" s="25">
        <v>-403969244</v>
      </c>
      <c r="H42" s="26">
        <v>-349004171</v>
      </c>
      <c r="I42" s="24">
        <v>-432482344</v>
      </c>
      <c r="J42" s="6">
        <v>-455610238</v>
      </c>
      <c r="K42" s="25">
        <v>-482495565</v>
      </c>
    </row>
    <row r="43" spans="1:11" ht="12.75">
      <c r="A43" s="22" t="s">
        <v>46</v>
      </c>
      <c r="B43" s="6">
        <v>-52367881</v>
      </c>
      <c r="C43" s="6">
        <v>-39116986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-8014925</v>
      </c>
      <c r="C44" s="6">
        <v>-8871165</v>
      </c>
      <c r="D44" s="23">
        <v>1998619</v>
      </c>
      <c r="E44" s="24">
        <v>1220501</v>
      </c>
      <c r="F44" s="6">
        <v>0</v>
      </c>
      <c r="G44" s="25">
        <v>0</v>
      </c>
      <c r="H44" s="26">
        <v>1021506</v>
      </c>
      <c r="I44" s="24">
        <v>905330</v>
      </c>
      <c r="J44" s="6">
        <v>400001</v>
      </c>
      <c r="K44" s="25">
        <v>400000</v>
      </c>
    </row>
    <row r="45" spans="1:11" ht="12.75">
      <c r="A45" s="33" t="s">
        <v>48</v>
      </c>
      <c r="B45" s="7">
        <v>11069072</v>
      </c>
      <c r="C45" s="7">
        <v>17037782</v>
      </c>
      <c r="D45" s="69">
        <v>-330813899</v>
      </c>
      <c r="E45" s="70">
        <v>-397865852</v>
      </c>
      <c r="F45" s="7">
        <v>-568099180</v>
      </c>
      <c r="G45" s="71">
        <v>-568099180</v>
      </c>
      <c r="H45" s="72">
        <v>-347982665</v>
      </c>
      <c r="I45" s="70">
        <v>-426569563</v>
      </c>
      <c r="J45" s="7">
        <v>-479777499</v>
      </c>
      <c r="K45" s="71">
        <v>-505634149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11069072</v>
      </c>
      <c r="C48" s="6">
        <v>17028227</v>
      </c>
      <c r="D48" s="23">
        <v>-118870588</v>
      </c>
      <c r="E48" s="24">
        <v>6067505</v>
      </c>
      <c r="F48" s="6">
        <v>-198601571</v>
      </c>
      <c r="G48" s="25">
        <v>-198601571</v>
      </c>
      <c r="H48" s="26">
        <v>29497253</v>
      </c>
      <c r="I48" s="24">
        <v>18543452</v>
      </c>
      <c r="J48" s="6">
        <v>19049511</v>
      </c>
      <c r="K48" s="25">
        <v>20078191</v>
      </c>
    </row>
    <row r="49" spans="1:11" ht="12.75">
      <c r="A49" s="22" t="s">
        <v>51</v>
      </c>
      <c r="B49" s="6">
        <f>+B75</f>
        <v>288221019.0098365</v>
      </c>
      <c r="C49" s="6">
        <f aca="true" t="shared" si="6" ref="C49:K49">+C75</f>
        <v>183862980.6428216</v>
      </c>
      <c r="D49" s="23">
        <f t="shared" si="6"/>
        <v>302199296</v>
      </c>
      <c r="E49" s="24">
        <f t="shared" si="6"/>
        <v>100558000</v>
      </c>
      <c r="F49" s="6">
        <f t="shared" si="6"/>
        <v>193867091</v>
      </c>
      <c r="G49" s="25">
        <f t="shared" si="6"/>
        <v>193867091</v>
      </c>
      <c r="H49" s="26">
        <f t="shared" si="6"/>
        <v>361441589</v>
      </c>
      <c r="I49" s="24">
        <f t="shared" si="6"/>
        <v>103106554</v>
      </c>
      <c r="J49" s="6">
        <f t="shared" si="6"/>
        <v>108394307</v>
      </c>
      <c r="K49" s="25">
        <f t="shared" si="6"/>
        <v>109507596</v>
      </c>
    </row>
    <row r="50" spans="1:11" ht="12.75">
      <c r="A50" s="33" t="s">
        <v>52</v>
      </c>
      <c r="B50" s="7">
        <f>+B48-B49</f>
        <v>-277151947.0098365</v>
      </c>
      <c r="C50" s="7">
        <f aca="true" t="shared" si="7" ref="C50:K50">+C48-C49</f>
        <v>-166834753.6428216</v>
      </c>
      <c r="D50" s="69">
        <f t="shared" si="7"/>
        <v>-421069884</v>
      </c>
      <c r="E50" s="70">
        <f t="shared" si="7"/>
        <v>-94490495</v>
      </c>
      <c r="F50" s="7">
        <f t="shared" si="7"/>
        <v>-392468662</v>
      </c>
      <c r="G50" s="71">
        <f t="shared" si="7"/>
        <v>-392468662</v>
      </c>
      <c r="H50" s="72">
        <f t="shared" si="7"/>
        <v>-331944336</v>
      </c>
      <c r="I50" s="70">
        <f t="shared" si="7"/>
        <v>-84563102</v>
      </c>
      <c r="J50" s="7">
        <f t="shared" si="7"/>
        <v>-89344796</v>
      </c>
      <c r="K50" s="71">
        <f t="shared" si="7"/>
        <v>-89429405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842154041</v>
      </c>
      <c r="C53" s="6">
        <v>1001398859</v>
      </c>
      <c r="D53" s="23">
        <v>745323554</v>
      </c>
      <c r="E53" s="24">
        <v>821609840</v>
      </c>
      <c r="F53" s="6">
        <v>1078012685</v>
      </c>
      <c r="G53" s="25">
        <v>1078012685</v>
      </c>
      <c r="H53" s="26">
        <v>986096660</v>
      </c>
      <c r="I53" s="24">
        <v>900233197</v>
      </c>
      <c r="J53" s="6">
        <v>902930930</v>
      </c>
      <c r="K53" s="25">
        <v>905774854</v>
      </c>
    </row>
    <row r="54" spans="1:11" ht="12.75">
      <c r="A54" s="22" t="s">
        <v>55</v>
      </c>
      <c r="B54" s="6">
        <v>62987316</v>
      </c>
      <c r="C54" s="6">
        <v>101523692</v>
      </c>
      <c r="D54" s="23">
        <v>0</v>
      </c>
      <c r="E54" s="24">
        <v>71633184</v>
      </c>
      <c r="F54" s="6">
        <v>71633184</v>
      </c>
      <c r="G54" s="25">
        <v>71633184</v>
      </c>
      <c r="H54" s="26">
        <v>72126027</v>
      </c>
      <c r="I54" s="24">
        <v>75358107</v>
      </c>
      <c r="J54" s="6">
        <v>79427445</v>
      </c>
      <c r="K54" s="25">
        <v>83716528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24531246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3204416</v>
      </c>
      <c r="C56" s="6">
        <v>0</v>
      </c>
      <c r="D56" s="23">
        <v>12068038</v>
      </c>
      <c r="E56" s="24">
        <v>21083508</v>
      </c>
      <c r="F56" s="6">
        <v>21524187</v>
      </c>
      <c r="G56" s="25">
        <v>21524187</v>
      </c>
      <c r="H56" s="26">
        <v>16014648</v>
      </c>
      <c r="I56" s="24">
        <v>22465722</v>
      </c>
      <c r="J56" s="6">
        <v>23678868</v>
      </c>
      <c r="K56" s="25">
        <v>24957527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236</v>
      </c>
      <c r="C62" s="98">
        <v>236</v>
      </c>
      <c r="D62" s="99">
        <v>236</v>
      </c>
      <c r="E62" s="97">
        <v>236</v>
      </c>
      <c r="F62" s="98">
        <v>236</v>
      </c>
      <c r="G62" s="99">
        <v>236</v>
      </c>
      <c r="H62" s="100">
        <v>236</v>
      </c>
      <c r="I62" s="97">
        <v>236</v>
      </c>
      <c r="J62" s="98">
        <v>236</v>
      </c>
      <c r="K62" s="99">
        <v>236</v>
      </c>
    </row>
    <row r="63" spans="1:11" ht="12.75">
      <c r="A63" s="96" t="s">
        <v>63</v>
      </c>
      <c r="B63" s="97">
        <v>5642</v>
      </c>
      <c r="C63" s="98">
        <v>5642</v>
      </c>
      <c r="D63" s="99">
        <v>5642</v>
      </c>
      <c r="E63" s="97">
        <v>5642</v>
      </c>
      <c r="F63" s="98">
        <v>5642</v>
      </c>
      <c r="G63" s="99">
        <v>5642</v>
      </c>
      <c r="H63" s="100">
        <v>5642</v>
      </c>
      <c r="I63" s="97">
        <v>5642</v>
      </c>
      <c r="J63" s="98">
        <v>5642</v>
      </c>
      <c r="K63" s="99">
        <v>5642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21050</v>
      </c>
      <c r="C65" s="98">
        <v>0</v>
      </c>
      <c r="D65" s="99">
        <v>0</v>
      </c>
      <c r="E65" s="97">
        <v>21050</v>
      </c>
      <c r="F65" s="98">
        <v>21050</v>
      </c>
      <c r="G65" s="99">
        <v>21050</v>
      </c>
      <c r="H65" s="100">
        <v>21050</v>
      </c>
      <c r="I65" s="97">
        <v>21050</v>
      </c>
      <c r="J65" s="98">
        <v>21050</v>
      </c>
      <c r="K65" s="99">
        <v>21050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0.6543068098629516</v>
      </c>
      <c r="C70" s="5">
        <f aca="true" t="shared" si="8" ref="C70:K70">IF(ISERROR(C71/C72),0,(C71/C72))</f>
        <v>1.05079819069526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204059889</v>
      </c>
      <c r="C71" s="2">
        <f aca="true" t="shared" si="9" ref="C71:K71">+C83</f>
        <v>218767096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311871871</v>
      </c>
      <c r="C72" s="2">
        <f aca="true" t="shared" si="10" ref="C72:K72">+C77</f>
        <v>208191352</v>
      </c>
      <c r="D72" s="2">
        <f t="shared" si="10"/>
        <v>242004244</v>
      </c>
      <c r="E72" s="2">
        <f t="shared" si="10"/>
        <v>300626774</v>
      </c>
      <c r="F72" s="2">
        <f t="shared" si="10"/>
        <v>-300626762</v>
      </c>
      <c r="G72" s="2">
        <f t="shared" si="10"/>
        <v>-300626762</v>
      </c>
      <c r="H72" s="2">
        <f t="shared" si="10"/>
        <v>239064255</v>
      </c>
      <c r="I72" s="2">
        <f t="shared" si="10"/>
        <v>318405488</v>
      </c>
      <c r="J72" s="2">
        <f t="shared" si="10"/>
        <v>337788488</v>
      </c>
      <c r="K72" s="2">
        <f t="shared" si="10"/>
        <v>358177407</v>
      </c>
    </row>
    <row r="73" spans="1:11" ht="12.75" hidden="1">
      <c r="A73" s="2" t="s">
        <v>110</v>
      </c>
      <c r="B73" s="2">
        <f>+B74</f>
        <v>-41260461.499999985</v>
      </c>
      <c r="C73" s="2">
        <f aca="true" t="shared" si="11" ref="C73:K73">+(C78+C80+C81+C82)-(B78+B80+B81+B82)</f>
        <v>-28024544</v>
      </c>
      <c r="D73" s="2">
        <f t="shared" si="11"/>
        <v>-14395244</v>
      </c>
      <c r="E73" s="2">
        <f t="shared" si="11"/>
        <v>78649561</v>
      </c>
      <c r="F73" s="2">
        <f>+(F78+F80+F81+F82)-(D78+D80+D81+D82)</f>
        <v>310584012</v>
      </c>
      <c r="G73" s="2">
        <f>+(G78+G80+G81+G82)-(D78+D80+D81+D82)</f>
        <v>310584012</v>
      </c>
      <c r="H73" s="2">
        <f>+(H78+H80+H81+H82)-(D78+D80+D81+D82)</f>
        <v>940045311</v>
      </c>
      <c r="I73" s="2">
        <f>+(I78+I80+I81+I82)-(E78+E80+E81+E82)</f>
        <v>267687624</v>
      </c>
      <c r="J73" s="2">
        <f t="shared" si="11"/>
        <v>22690909</v>
      </c>
      <c r="K73" s="2">
        <f t="shared" si="11"/>
        <v>23916252</v>
      </c>
    </row>
    <row r="74" spans="1:11" ht="12.75" hidden="1">
      <c r="A74" s="2" t="s">
        <v>111</v>
      </c>
      <c r="B74" s="2">
        <f>+TREND(C74:E74)</f>
        <v>-41260461.499999985</v>
      </c>
      <c r="C74" s="2">
        <f>+C73</f>
        <v>-28024544</v>
      </c>
      <c r="D74" s="2">
        <f aca="true" t="shared" si="12" ref="D74:K74">+D73</f>
        <v>-14395244</v>
      </c>
      <c r="E74" s="2">
        <f t="shared" si="12"/>
        <v>78649561</v>
      </c>
      <c r="F74" s="2">
        <f t="shared" si="12"/>
        <v>310584012</v>
      </c>
      <c r="G74" s="2">
        <f t="shared" si="12"/>
        <v>310584012</v>
      </c>
      <c r="H74" s="2">
        <f t="shared" si="12"/>
        <v>940045311</v>
      </c>
      <c r="I74" s="2">
        <f t="shared" si="12"/>
        <v>267687624</v>
      </c>
      <c r="J74" s="2">
        <f t="shared" si="12"/>
        <v>22690909</v>
      </c>
      <c r="K74" s="2">
        <f t="shared" si="12"/>
        <v>23916252</v>
      </c>
    </row>
    <row r="75" spans="1:11" ht="12.75" hidden="1">
      <c r="A75" s="2" t="s">
        <v>112</v>
      </c>
      <c r="B75" s="2">
        <f>+B84-(((B80+B81+B78)*B70)-B79)</f>
        <v>288221019.0098365</v>
      </c>
      <c r="C75" s="2">
        <f aca="true" t="shared" si="13" ref="C75:K75">+C84-(((C80+C81+C78)*C70)-C79)</f>
        <v>183862980.6428216</v>
      </c>
      <c r="D75" s="2">
        <f t="shared" si="13"/>
        <v>302199296</v>
      </c>
      <c r="E75" s="2">
        <f t="shared" si="13"/>
        <v>100558000</v>
      </c>
      <c r="F75" s="2">
        <f t="shared" si="13"/>
        <v>193867091</v>
      </c>
      <c r="G75" s="2">
        <f t="shared" si="13"/>
        <v>193867091</v>
      </c>
      <c r="H75" s="2">
        <f t="shared" si="13"/>
        <v>361441589</v>
      </c>
      <c r="I75" s="2">
        <f t="shared" si="13"/>
        <v>103106554</v>
      </c>
      <c r="J75" s="2">
        <f t="shared" si="13"/>
        <v>108394307</v>
      </c>
      <c r="K75" s="2">
        <f t="shared" si="13"/>
        <v>109507596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311871871</v>
      </c>
      <c r="C77" s="3">
        <v>208191352</v>
      </c>
      <c r="D77" s="3">
        <v>242004244</v>
      </c>
      <c r="E77" s="3">
        <v>300626774</v>
      </c>
      <c r="F77" s="3">
        <v>-300626762</v>
      </c>
      <c r="G77" s="3">
        <v>-300626762</v>
      </c>
      <c r="H77" s="3">
        <v>239064255</v>
      </c>
      <c r="I77" s="3">
        <v>318405488</v>
      </c>
      <c r="J77" s="3">
        <v>337788488</v>
      </c>
      <c r="K77" s="3">
        <v>358177407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364307072</v>
      </c>
      <c r="C79" s="3">
        <v>276606885</v>
      </c>
      <c r="D79" s="3">
        <v>302199296</v>
      </c>
      <c r="E79" s="3">
        <v>100558000</v>
      </c>
      <c r="F79" s="3">
        <v>193867091</v>
      </c>
      <c r="G79" s="3">
        <v>193867091</v>
      </c>
      <c r="H79" s="3">
        <v>361441589</v>
      </c>
      <c r="I79" s="3">
        <v>103106554</v>
      </c>
      <c r="J79" s="3">
        <v>108394307</v>
      </c>
      <c r="K79" s="3">
        <v>109507596</v>
      </c>
    </row>
    <row r="80" spans="1:11" ht="13.5" hidden="1">
      <c r="A80" s="1" t="s">
        <v>69</v>
      </c>
      <c r="B80" s="3">
        <v>99984961</v>
      </c>
      <c r="C80" s="3">
        <v>79827747</v>
      </c>
      <c r="D80" s="3">
        <v>-39824174</v>
      </c>
      <c r="E80" s="3">
        <v>152514751</v>
      </c>
      <c r="F80" s="3">
        <v>342958822</v>
      </c>
      <c r="G80" s="3">
        <v>342958822</v>
      </c>
      <c r="H80" s="3">
        <v>795597439</v>
      </c>
      <c r="I80" s="3">
        <v>420202375</v>
      </c>
      <c r="J80" s="3">
        <v>442893283</v>
      </c>
      <c r="K80" s="3">
        <v>466809536</v>
      </c>
    </row>
    <row r="81" spans="1:11" ht="13.5" hidden="1">
      <c r="A81" s="1" t="s">
        <v>70</v>
      </c>
      <c r="B81" s="3">
        <v>16300017</v>
      </c>
      <c r="C81" s="3">
        <v>8432687</v>
      </c>
      <c r="D81" s="3">
        <v>60338961</v>
      </c>
      <c r="E81" s="3">
        <v>0</v>
      </c>
      <c r="F81" s="3">
        <v>41490380</v>
      </c>
      <c r="G81" s="3">
        <v>41490380</v>
      </c>
      <c r="H81" s="3">
        <v>218313062</v>
      </c>
      <c r="I81" s="3">
        <v>0</v>
      </c>
      <c r="J81" s="3">
        <v>1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53350403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204059889</v>
      </c>
      <c r="C83" s="3">
        <v>218767096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31320625</v>
      </c>
      <c r="C5" s="6">
        <v>61588255</v>
      </c>
      <c r="D5" s="23">
        <v>71728233</v>
      </c>
      <c r="E5" s="24">
        <v>68756856</v>
      </c>
      <c r="F5" s="6">
        <v>77487086</v>
      </c>
      <c r="G5" s="25">
        <v>77487086</v>
      </c>
      <c r="H5" s="26">
        <v>79057866</v>
      </c>
      <c r="I5" s="24">
        <v>82416420</v>
      </c>
      <c r="J5" s="6">
        <v>87066696</v>
      </c>
      <c r="K5" s="25">
        <v>89621664</v>
      </c>
    </row>
    <row r="6" spans="1:11" ht="12.75">
      <c r="A6" s="22" t="s">
        <v>19</v>
      </c>
      <c r="B6" s="6">
        <v>2586338</v>
      </c>
      <c r="C6" s="6">
        <v>3039615</v>
      </c>
      <c r="D6" s="23">
        <v>3108378</v>
      </c>
      <c r="E6" s="24">
        <v>3336924</v>
      </c>
      <c r="F6" s="6">
        <v>3444619</v>
      </c>
      <c r="G6" s="25">
        <v>3444619</v>
      </c>
      <c r="H6" s="26">
        <v>3497886</v>
      </c>
      <c r="I6" s="24">
        <v>3723744</v>
      </c>
      <c r="J6" s="6">
        <v>3986016</v>
      </c>
      <c r="K6" s="25">
        <v>3981264</v>
      </c>
    </row>
    <row r="7" spans="1:11" ht="12.75">
      <c r="A7" s="22" t="s">
        <v>20</v>
      </c>
      <c r="B7" s="6">
        <v>4400886</v>
      </c>
      <c r="C7" s="6">
        <v>6784436</v>
      </c>
      <c r="D7" s="23">
        <v>6748684</v>
      </c>
      <c r="E7" s="24">
        <v>6500004</v>
      </c>
      <c r="F7" s="6">
        <v>7000004</v>
      </c>
      <c r="G7" s="25">
        <v>7000004</v>
      </c>
      <c r="H7" s="26">
        <v>8071510</v>
      </c>
      <c r="I7" s="24">
        <v>7364004</v>
      </c>
      <c r="J7" s="6">
        <v>7761660</v>
      </c>
      <c r="K7" s="25">
        <v>8180796</v>
      </c>
    </row>
    <row r="8" spans="1:11" ht="12.75">
      <c r="A8" s="22" t="s">
        <v>21</v>
      </c>
      <c r="B8" s="6">
        <v>100118417</v>
      </c>
      <c r="C8" s="6">
        <v>94154004</v>
      </c>
      <c r="D8" s="23">
        <v>102321808</v>
      </c>
      <c r="E8" s="24">
        <v>86148000</v>
      </c>
      <c r="F8" s="6">
        <v>112485192</v>
      </c>
      <c r="G8" s="25">
        <v>112485192</v>
      </c>
      <c r="H8" s="26">
        <v>112195000</v>
      </c>
      <c r="I8" s="24">
        <v>127505016</v>
      </c>
      <c r="J8" s="6">
        <v>135500016</v>
      </c>
      <c r="K8" s="25">
        <v>145576008</v>
      </c>
    </row>
    <row r="9" spans="1:11" ht="12.75">
      <c r="A9" s="22" t="s">
        <v>22</v>
      </c>
      <c r="B9" s="6">
        <v>8065365</v>
      </c>
      <c r="C9" s="6">
        <v>7764352</v>
      </c>
      <c r="D9" s="23">
        <v>12254558</v>
      </c>
      <c r="E9" s="24">
        <v>15912960</v>
      </c>
      <c r="F9" s="6">
        <v>24048935</v>
      </c>
      <c r="G9" s="25">
        <v>24048935</v>
      </c>
      <c r="H9" s="26">
        <v>15364920</v>
      </c>
      <c r="I9" s="24">
        <v>25292532</v>
      </c>
      <c r="J9" s="6">
        <v>26658312</v>
      </c>
      <c r="K9" s="25">
        <v>28097892</v>
      </c>
    </row>
    <row r="10" spans="1:11" ht="20.25">
      <c r="A10" s="27" t="s">
        <v>102</v>
      </c>
      <c r="B10" s="28">
        <f>SUM(B5:B9)</f>
        <v>146491631</v>
      </c>
      <c r="C10" s="29">
        <f aca="true" t="shared" si="0" ref="C10:K10">SUM(C5:C9)</f>
        <v>173330662</v>
      </c>
      <c r="D10" s="30">
        <f t="shared" si="0"/>
        <v>196161661</v>
      </c>
      <c r="E10" s="28">
        <f t="shared" si="0"/>
        <v>180654744</v>
      </c>
      <c r="F10" s="29">
        <f t="shared" si="0"/>
        <v>224465836</v>
      </c>
      <c r="G10" s="31">
        <f t="shared" si="0"/>
        <v>224465836</v>
      </c>
      <c r="H10" s="32">
        <f t="shared" si="0"/>
        <v>218187182</v>
      </c>
      <c r="I10" s="28">
        <f t="shared" si="0"/>
        <v>246301716</v>
      </c>
      <c r="J10" s="29">
        <f t="shared" si="0"/>
        <v>260972700</v>
      </c>
      <c r="K10" s="31">
        <f t="shared" si="0"/>
        <v>275457624</v>
      </c>
    </row>
    <row r="11" spans="1:11" ht="12.75">
      <c r="A11" s="22" t="s">
        <v>23</v>
      </c>
      <c r="B11" s="6">
        <v>44430448</v>
      </c>
      <c r="C11" s="6">
        <v>51917860</v>
      </c>
      <c r="D11" s="23">
        <v>60958849</v>
      </c>
      <c r="E11" s="24">
        <v>71865564</v>
      </c>
      <c r="F11" s="6">
        <v>75394444</v>
      </c>
      <c r="G11" s="25">
        <v>75394444</v>
      </c>
      <c r="H11" s="26">
        <v>68527442</v>
      </c>
      <c r="I11" s="24">
        <v>84071904</v>
      </c>
      <c r="J11" s="6">
        <v>87599436</v>
      </c>
      <c r="K11" s="25">
        <v>93790692</v>
      </c>
    </row>
    <row r="12" spans="1:11" ht="12.75">
      <c r="A12" s="22" t="s">
        <v>24</v>
      </c>
      <c r="B12" s="6">
        <v>9511268</v>
      </c>
      <c r="C12" s="6">
        <v>9367302</v>
      </c>
      <c r="D12" s="23">
        <v>10367363</v>
      </c>
      <c r="E12" s="24">
        <v>11188500</v>
      </c>
      <c r="F12" s="6">
        <v>10940765</v>
      </c>
      <c r="G12" s="25">
        <v>10940765</v>
      </c>
      <c r="H12" s="26">
        <v>10572713</v>
      </c>
      <c r="I12" s="24">
        <v>11485896</v>
      </c>
      <c r="J12" s="6">
        <v>11485044</v>
      </c>
      <c r="K12" s="25">
        <v>12292788</v>
      </c>
    </row>
    <row r="13" spans="1:11" ht="12.75">
      <c r="A13" s="22" t="s">
        <v>103</v>
      </c>
      <c r="B13" s="6">
        <v>20158634</v>
      </c>
      <c r="C13" s="6">
        <v>16069711</v>
      </c>
      <c r="D13" s="23">
        <v>21425263</v>
      </c>
      <c r="E13" s="24">
        <v>27589224</v>
      </c>
      <c r="F13" s="6">
        <v>24589219</v>
      </c>
      <c r="G13" s="25">
        <v>24589219</v>
      </c>
      <c r="H13" s="26">
        <v>18371814</v>
      </c>
      <c r="I13" s="24">
        <v>28589232</v>
      </c>
      <c r="J13" s="6">
        <v>30133044</v>
      </c>
      <c r="K13" s="25">
        <v>31760232</v>
      </c>
    </row>
    <row r="14" spans="1:11" ht="12.75">
      <c r="A14" s="22" t="s">
        <v>25</v>
      </c>
      <c r="B14" s="6">
        <v>45995</v>
      </c>
      <c r="C14" s="6">
        <v>26259</v>
      </c>
      <c r="D14" s="23">
        <v>25165</v>
      </c>
      <c r="E14" s="24">
        <v>80004</v>
      </c>
      <c r="F14" s="6">
        <v>130004</v>
      </c>
      <c r="G14" s="25">
        <v>130004</v>
      </c>
      <c r="H14" s="26">
        <v>286518</v>
      </c>
      <c r="I14" s="24">
        <v>150000</v>
      </c>
      <c r="J14" s="6">
        <v>158100</v>
      </c>
      <c r="K14" s="25">
        <v>166644</v>
      </c>
    </row>
    <row r="15" spans="1:11" ht="12.75">
      <c r="A15" s="22" t="s">
        <v>26</v>
      </c>
      <c r="B15" s="6">
        <v>2371601</v>
      </c>
      <c r="C15" s="6">
        <v>3913246</v>
      </c>
      <c r="D15" s="23">
        <v>1191575</v>
      </c>
      <c r="E15" s="24">
        <v>3546516</v>
      </c>
      <c r="F15" s="6">
        <v>4203358</v>
      </c>
      <c r="G15" s="25">
        <v>4203358</v>
      </c>
      <c r="H15" s="26">
        <v>2376956</v>
      </c>
      <c r="I15" s="24">
        <v>4850016</v>
      </c>
      <c r="J15" s="6">
        <v>5111916</v>
      </c>
      <c r="K15" s="25">
        <v>5388072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74701872</v>
      </c>
      <c r="C17" s="6">
        <v>62077523</v>
      </c>
      <c r="D17" s="23">
        <v>56843249</v>
      </c>
      <c r="E17" s="24">
        <v>90380676</v>
      </c>
      <c r="F17" s="6">
        <v>89888845</v>
      </c>
      <c r="G17" s="25">
        <v>89888845</v>
      </c>
      <c r="H17" s="26">
        <v>88659678</v>
      </c>
      <c r="I17" s="24">
        <v>91656864</v>
      </c>
      <c r="J17" s="6">
        <v>96532740</v>
      </c>
      <c r="K17" s="25">
        <v>101798664</v>
      </c>
    </row>
    <row r="18" spans="1:11" ht="12.75">
      <c r="A18" s="33" t="s">
        <v>28</v>
      </c>
      <c r="B18" s="34">
        <f>SUM(B11:B17)</f>
        <v>151219818</v>
      </c>
      <c r="C18" s="35">
        <f aca="true" t="shared" si="1" ref="C18:K18">SUM(C11:C17)</f>
        <v>143371901</v>
      </c>
      <c r="D18" s="36">
        <f t="shared" si="1"/>
        <v>150811464</v>
      </c>
      <c r="E18" s="34">
        <f t="shared" si="1"/>
        <v>204650484</v>
      </c>
      <c r="F18" s="35">
        <f t="shared" si="1"/>
        <v>205146635</v>
      </c>
      <c r="G18" s="37">
        <f t="shared" si="1"/>
        <v>205146635</v>
      </c>
      <c r="H18" s="38">
        <f t="shared" si="1"/>
        <v>188795121</v>
      </c>
      <c r="I18" s="34">
        <f t="shared" si="1"/>
        <v>220803912</v>
      </c>
      <c r="J18" s="35">
        <f t="shared" si="1"/>
        <v>231020280</v>
      </c>
      <c r="K18" s="37">
        <f t="shared" si="1"/>
        <v>245197092</v>
      </c>
    </row>
    <row r="19" spans="1:11" ht="12.75">
      <c r="A19" s="33" t="s">
        <v>29</v>
      </c>
      <c r="B19" s="39">
        <f>+B10-B18</f>
        <v>-4728187</v>
      </c>
      <c r="C19" s="40">
        <f aca="true" t="shared" si="2" ref="C19:K19">+C10-C18</f>
        <v>29958761</v>
      </c>
      <c r="D19" s="41">
        <f t="shared" si="2"/>
        <v>45350197</v>
      </c>
      <c r="E19" s="39">
        <f t="shared" si="2"/>
        <v>-23995740</v>
      </c>
      <c r="F19" s="40">
        <f t="shared" si="2"/>
        <v>19319201</v>
      </c>
      <c r="G19" s="42">
        <f t="shared" si="2"/>
        <v>19319201</v>
      </c>
      <c r="H19" s="43">
        <f t="shared" si="2"/>
        <v>29392061</v>
      </c>
      <c r="I19" s="39">
        <f t="shared" si="2"/>
        <v>25497804</v>
      </c>
      <c r="J19" s="40">
        <f t="shared" si="2"/>
        <v>29952420</v>
      </c>
      <c r="K19" s="42">
        <f t="shared" si="2"/>
        <v>30260532</v>
      </c>
    </row>
    <row r="20" spans="1:11" ht="20.25">
      <c r="A20" s="44" t="s">
        <v>30</v>
      </c>
      <c r="B20" s="45">
        <v>30068247</v>
      </c>
      <c r="C20" s="46">
        <v>49660371</v>
      </c>
      <c r="D20" s="47">
        <v>27222902</v>
      </c>
      <c r="E20" s="45">
        <v>26337000</v>
      </c>
      <c r="F20" s="46">
        <v>26337098</v>
      </c>
      <c r="G20" s="48">
        <v>26337098</v>
      </c>
      <c r="H20" s="49">
        <v>41332179</v>
      </c>
      <c r="I20" s="45">
        <v>26812008</v>
      </c>
      <c r="J20" s="46">
        <v>28129008</v>
      </c>
      <c r="K20" s="48">
        <v>30023004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25340060</v>
      </c>
      <c r="C22" s="57">
        <f aca="true" t="shared" si="3" ref="C22:K22">SUM(C19:C21)</f>
        <v>79619132</v>
      </c>
      <c r="D22" s="58">
        <f t="shared" si="3"/>
        <v>72573099</v>
      </c>
      <c r="E22" s="56">
        <f t="shared" si="3"/>
        <v>2341260</v>
      </c>
      <c r="F22" s="57">
        <f t="shared" si="3"/>
        <v>45656299</v>
      </c>
      <c r="G22" s="59">
        <f t="shared" si="3"/>
        <v>45656299</v>
      </c>
      <c r="H22" s="60">
        <f t="shared" si="3"/>
        <v>70724240</v>
      </c>
      <c r="I22" s="56">
        <f t="shared" si="3"/>
        <v>52309812</v>
      </c>
      <c r="J22" s="57">
        <f t="shared" si="3"/>
        <v>58081428</v>
      </c>
      <c r="K22" s="59">
        <f t="shared" si="3"/>
        <v>60283536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25340060</v>
      </c>
      <c r="C24" s="40">
        <f aca="true" t="shared" si="4" ref="C24:K24">SUM(C22:C23)</f>
        <v>79619132</v>
      </c>
      <c r="D24" s="41">
        <f t="shared" si="4"/>
        <v>72573099</v>
      </c>
      <c r="E24" s="39">
        <f t="shared" si="4"/>
        <v>2341260</v>
      </c>
      <c r="F24" s="40">
        <f t="shared" si="4"/>
        <v>45656299</v>
      </c>
      <c r="G24" s="42">
        <f t="shared" si="4"/>
        <v>45656299</v>
      </c>
      <c r="H24" s="43">
        <f t="shared" si="4"/>
        <v>70724240</v>
      </c>
      <c r="I24" s="39">
        <f t="shared" si="4"/>
        <v>52309812</v>
      </c>
      <c r="J24" s="40">
        <f t="shared" si="4"/>
        <v>58081428</v>
      </c>
      <c r="K24" s="42">
        <f t="shared" si="4"/>
        <v>60283536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56677204</v>
      </c>
      <c r="C27" s="7">
        <v>49302580</v>
      </c>
      <c r="D27" s="69">
        <v>60627761</v>
      </c>
      <c r="E27" s="70">
        <v>392253204</v>
      </c>
      <c r="F27" s="7">
        <v>303344860</v>
      </c>
      <c r="G27" s="71">
        <v>303344860</v>
      </c>
      <c r="H27" s="72">
        <v>-184592757</v>
      </c>
      <c r="I27" s="70">
        <v>332762016</v>
      </c>
      <c r="J27" s="7">
        <v>360824904</v>
      </c>
      <c r="K27" s="71">
        <v>364582524</v>
      </c>
    </row>
    <row r="28" spans="1:11" ht="12.75">
      <c r="A28" s="73" t="s">
        <v>34</v>
      </c>
      <c r="B28" s="6">
        <v>33977663</v>
      </c>
      <c r="C28" s="6">
        <v>36689445</v>
      </c>
      <c r="D28" s="23">
        <v>-14931331</v>
      </c>
      <c r="E28" s="24">
        <v>94945020</v>
      </c>
      <c r="F28" s="6">
        <v>133880150</v>
      </c>
      <c r="G28" s="25">
        <v>133880150</v>
      </c>
      <c r="H28" s="26">
        <v>15408705</v>
      </c>
      <c r="I28" s="24">
        <v>150491448</v>
      </c>
      <c r="J28" s="6">
        <v>167794176</v>
      </c>
      <c r="K28" s="25">
        <v>162219192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22699541</v>
      </c>
      <c r="C31" s="6">
        <v>12613135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56677204</v>
      </c>
      <c r="C32" s="7">
        <f aca="true" t="shared" si="5" ref="C32:K32">SUM(C28:C31)</f>
        <v>49302580</v>
      </c>
      <c r="D32" s="69">
        <f t="shared" si="5"/>
        <v>-14931331</v>
      </c>
      <c r="E32" s="70">
        <f t="shared" si="5"/>
        <v>94945020</v>
      </c>
      <c r="F32" s="7">
        <f t="shared" si="5"/>
        <v>133880150</v>
      </c>
      <c r="G32" s="71">
        <f t="shared" si="5"/>
        <v>133880150</v>
      </c>
      <c r="H32" s="72">
        <f t="shared" si="5"/>
        <v>15408705</v>
      </c>
      <c r="I32" s="70">
        <f t="shared" si="5"/>
        <v>150491448</v>
      </c>
      <c r="J32" s="7">
        <f t="shared" si="5"/>
        <v>167794176</v>
      </c>
      <c r="K32" s="71">
        <f t="shared" si="5"/>
        <v>162219192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112474739</v>
      </c>
      <c r="C35" s="6">
        <v>146968080</v>
      </c>
      <c r="D35" s="23">
        <v>248483477</v>
      </c>
      <c r="E35" s="24">
        <v>-4236480</v>
      </c>
      <c r="F35" s="6">
        <v>199095344</v>
      </c>
      <c r="G35" s="25">
        <v>199095344</v>
      </c>
      <c r="H35" s="26">
        <v>275616020</v>
      </c>
      <c r="I35" s="24">
        <v>166008180</v>
      </c>
      <c r="J35" s="6">
        <v>177627132</v>
      </c>
      <c r="K35" s="25">
        <v>190059300</v>
      </c>
    </row>
    <row r="36" spans="1:11" ht="12.75">
      <c r="A36" s="22" t="s">
        <v>40</v>
      </c>
      <c r="B36" s="6">
        <v>309392605</v>
      </c>
      <c r="C36" s="6">
        <v>338394993</v>
      </c>
      <c r="D36" s="23">
        <v>399790749</v>
      </c>
      <c r="E36" s="24">
        <v>392253204</v>
      </c>
      <c r="F36" s="6">
        <v>303344860</v>
      </c>
      <c r="G36" s="25">
        <v>303344860</v>
      </c>
      <c r="H36" s="26">
        <v>476912721</v>
      </c>
      <c r="I36" s="24">
        <v>332762016</v>
      </c>
      <c r="J36" s="6">
        <v>360824904</v>
      </c>
      <c r="K36" s="25">
        <v>364582524</v>
      </c>
    </row>
    <row r="37" spans="1:11" ht="12.75">
      <c r="A37" s="22" t="s">
        <v>41</v>
      </c>
      <c r="B37" s="6">
        <v>45210443</v>
      </c>
      <c r="C37" s="6">
        <v>28020389</v>
      </c>
      <c r="D37" s="23">
        <v>122256567</v>
      </c>
      <c r="E37" s="24">
        <v>377789448</v>
      </c>
      <c r="F37" s="6">
        <v>35451431</v>
      </c>
      <c r="G37" s="25">
        <v>35451431</v>
      </c>
      <c r="H37" s="26">
        <v>152634684</v>
      </c>
      <c r="I37" s="24">
        <v>77473192</v>
      </c>
      <c r="J37" s="6">
        <v>65396320</v>
      </c>
      <c r="K37" s="25">
        <v>83995936</v>
      </c>
    </row>
    <row r="38" spans="1:11" ht="12.75">
      <c r="A38" s="22" t="s">
        <v>42</v>
      </c>
      <c r="B38" s="6">
        <v>7241073</v>
      </c>
      <c r="C38" s="6">
        <v>8085535</v>
      </c>
      <c r="D38" s="23">
        <v>3605819</v>
      </c>
      <c r="E38" s="24">
        <v>8560008</v>
      </c>
      <c r="F38" s="6">
        <v>11560008</v>
      </c>
      <c r="G38" s="25">
        <v>11560008</v>
      </c>
      <c r="H38" s="26">
        <v>3676788</v>
      </c>
      <c r="I38" s="24">
        <v>12369216</v>
      </c>
      <c r="J38" s="6">
        <v>13235064</v>
      </c>
      <c r="K38" s="25">
        <v>14161512</v>
      </c>
    </row>
    <row r="39" spans="1:11" ht="12.75">
      <c r="A39" s="22" t="s">
        <v>43</v>
      </c>
      <c r="B39" s="6">
        <v>369415828</v>
      </c>
      <c r="C39" s="6">
        <v>449257148</v>
      </c>
      <c r="D39" s="23">
        <v>449838744</v>
      </c>
      <c r="E39" s="24">
        <v>-673992</v>
      </c>
      <c r="F39" s="6">
        <v>409772466</v>
      </c>
      <c r="G39" s="25">
        <v>409772466</v>
      </c>
      <c r="H39" s="26">
        <v>525493019</v>
      </c>
      <c r="I39" s="24">
        <v>356617976</v>
      </c>
      <c r="J39" s="6">
        <v>401739224</v>
      </c>
      <c r="K39" s="25">
        <v>396200840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87029729</v>
      </c>
      <c r="C42" s="6">
        <v>64792666</v>
      </c>
      <c r="D42" s="23">
        <v>89440827</v>
      </c>
      <c r="E42" s="24">
        <v>-95257536</v>
      </c>
      <c r="F42" s="6">
        <v>245772931</v>
      </c>
      <c r="G42" s="25">
        <v>245772931</v>
      </c>
      <c r="H42" s="26">
        <v>148142601</v>
      </c>
      <c r="I42" s="24">
        <v>-249829476</v>
      </c>
      <c r="J42" s="6">
        <v>-262728936</v>
      </c>
      <c r="K42" s="25">
        <v>-279811824</v>
      </c>
    </row>
    <row r="43" spans="1:11" ht="12.75">
      <c r="A43" s="22" t="s">
        <v>46</v>
      </c>
      <c r="B43" s="6">
        <v>-54552249</v>
      </c>
      <c r="C43" s="6">
        <v>-42695095</v>
      </c>
      <c r="D43" s="23">
        <v>-83923662</v>
      </c>
      <c r="E43" s="24">
        <v>0</v>
      </c>
      <c r="F43" s="6">
        <v>-106820137</v>
      </c>
      <c r="G43" s="25">
        <v>-106820137</v>
      </c>
      <c r="H43" s="26">
        <v>-90163593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-207552</v>
      </c>
      <c r="C44" s="6">
        <v>-194650</v>
      </c>
      <c r="D44" s="23">
        <v>971077</v>
      </c>
      <c r="E44" s="24">
        <v>-971077</v>
      </c>
      <c r="F44" s="6">
        <v>0</v>
      </c>
      <c r="G44" s="25">
        <v>0</v>
      </c>
      <c r="H44" s="26">
        <v>1185451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89542841</v>
      </c>
      <c r="C45" s="7">
        <v>111445759</v>
      </c>
      <c r="D45" s="69">
        <v>117933292</v>
      </c>
      <c r="E45" s="70">
        <v>-96228613</v>
      </c>
      <c r="F45" s="7">
        <v>138952794</v>
      </c>
      <c r="G45" s="71">
        <v>138952794</v>
      </c>
      <c r="H45" s="72">
        <v>226818890</v>
      </c>
      <c r="I45" s="70">
        <v>-67929468</v>
      </c>
      <c r="J45" s="7">
        <v>-68095932</v>
      </c>
      <c r="K45" s="71">
        <v>-71554512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89542838</v>
      </c>
      <c r="C48" s="6">
        <v>111445759</v>
      </c>
      <c r="D48" s="23">
        <v>132654690</v>
      </c>
      <c r="E48" s="24">
        <v>54829812</v>
      </c>
      <c r="F48" s="6">
        <v>140031827</v>
      </c>
      <c r="G48" s="25">
        <v>140031827</v>
      </c>
      <c r="H48" s="26">
        <v>137892719</v>
      </c>
      <c r="I48" s="24">
        <v>112167900</v>
      </c>
      <c r="J48" s="6">
        <v>120019656</v>
      </c>
      <c r="K48" s="25">
        <v>128421036</v>
      </c>
    </row>
    <row r="49" spans="1:11" ht="12.75">
      <c r="A49" s="22" t="s">
        <v>51</v>
      </c>
      <c r="B49" s="6">
        <f>+B75</f>
        <v>24400375.123675972</v>
      </c>
      <c r="C49" s="6">
        <f aca="true" t="shared" si="6" ref="C49:K49">+C75</f>
        <v>995352.1295617074</v>
      </c>
      <c r="D49" s="23">
        <f t="shared" si="6"/>
        <v>14035823.032126918</v>
      </c>
      <c r="E49" s="24">
        <f t="shared" si="6"/>
        <v>425768933.9499764</v>
      </c>
      <c r="F49" s="6">
        <f t="shared" si="6"/>
        <v>-116731644.99619019</v>
      </c>
      <c r="G49" s="25">
        <f t="shared" si="6"/>
        <v>-116731644.99619019</v>
      </c>
      <c r="H49" s="26">
        <f t="shared" si="6"/>
        <v>-69032200.9568201</v>
      </c>
      <c r="I49" s="24">
        <f t="shared" si="6"/>
        <v>50704679.97118859</v>
      </c>
      <c r="J49" s="6">
        <f t="shared" si="6"/>
        <v>31711425.211380355</v>
      </c>
      <c r="K49" s="25">
        <f t="shared" si="6"/>
        <v>47162863.87712912</v>
      </c>
    </row>
    <row r="50" spans="1:11" ht="12.75">
      <c r="A50" s="33" t="s">
        <v>52</v>
      </c>
      <c r="B50" s="7">
        <f>+B48-B49</f>
        <v>65142462.87632403</v>
      </c>
      <c r="C50" s="7">
        <f aca="true" t="shared" si="7" ref="C50:K50">+C48-C49</f>
        <v>110450406.8704383</v>
      </c>
      <c r="D50" s="69">
        <f t="shared" si="7"/>
        <v>118618866.96787308</v>
      </c>
      <c r="E50" s="70">
        <f t="shared" si="7"/>
        <v>-370939121.9499764</v>
      </c>
      <c r="F50" s="7">
        <f t="shared" si="7"/>
        <v>256763471.9961902</v>
      </c>
      <c r="G50" s="71">
        <f t="shared" si="7"/>
        <v>256763471.9961902</v>
      </c>
      <c r="H50" s="72">
        <f t="shared" si="7"/>
        <v>206924919.9568201</v>
      </c>
      <c r="I50" s="70">
        <f t="shared" si="7"/>
        <v>61463220.02881141</v>
      </c>
      <c r="J50" s="7">
        <f t="shared" si="7"/>
        <v>88308230.78861964</v>
      </c>
      <c r="K50" s="71">
        <f t="shared" si="7"/>
        <v>81258172.12287088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309392135</v>
      </c>
      <c r="C53" s="6">
        <v>338394993</v>
      </c>
      <c r="D53" s="23">
        <v>248831195</v>
      </c>
      <c r="E53" s="24">
        <v>318073008</v>
      </c>
      <c r="F53" s="6">
        <v>220244709</v>
      </c>
      <c r="G53" s="25">
        <v>220244709</v>
      </c>
      <c r="H53" s="26">
        <v>345444127</v>
      </c>
      <c r="I53" s="24">
        <v>237715548</v>
      </c>
      <c r="J53" s="6">
        <v>251462316</v>
      </c>
      <c r="K53" s="25">
        <v>262920636</v>
      </c>
    </row>
    <row r="54" spans="1:11" ht="12.75">
      <c r="A54" s="22" t="s">
        <v>55</v>
      </c>
      <c r="B54" s="6">
        <v>20158634</v>
      </c>
      <c r="C54" s="6">
        <v>16069711</v>
      </c>
      <c r="D54" s="23">
        <v>0</v>
      </c>
      <c r="E54" s="24">
        <v>27589224</v>
      </c>
      <c r="F54" s="6">
        <v>24589219</v>
      </c>
      <c r="G54" s="25">
        <v>24589219</v>
      </c>
      <c r="H54" s="26">
        <v>18371814</v>
      </c>
      <c r="I54" s="24">
        <v>28589232</v>
      </c>
      <c r="J54" s="6">
        <v>30133044</v>
      </c>
      <c r="K54" s="25">
        <v>31760232</v>
      </c>
    </row>
    <row r="55" spans="1:11" ht="12.75">
      <c r="A55" s="22" t="s">
        <v>56</v>
      </c>
      <c r="B55" s="6">
        <v>6013853</v>
      </c>
      <c r="C55" s="6">
        <v>1062655</v>
      </c>
      <c r="D55" s="23">
        <v>-5892732</v>
      </c>
      <c r="E55" s="24">
        <v>73264872</v>
      </c>
      <c r="F55" s="6">
        <v>103499997</v>
      </c>
      <c r="G55" s="25">
        <v>103499997</v>
      </c>
      <c r="H55" s="26">
        <v>-17496553</v>
      </c>
      <c r="I55" s="24">
        <v>124290036</v>
      </c>
      <c r="J55" s="6">
        <v>134605320</v>
      </c>
      <c r="K55" s="25">
        <v>146579184</v>
      </c>
    </row>
    <row r="56" spans="1:11" ht="12.75">
      <c r="A56" s="22" t="s">
        <v>57</v>
      </c>
      <c r="B56" s="6">
        <v>1373092</v>
      </c>
      <c r="C56" s="6">
        <v>1438178</v>
      </c>
      <c r="D56" s="23">
        <v>1026195</v>
      </c>
      <c r="E56" s="24">
        <v>4300032</v>
      </c>
      <c r="F56" s="6">
        <v>4755002</v>
      </c>
      <c r="G56" s="25">
        <v>4755002</v>
      </c>
      <c r="H56" s="26">
        <v>2366811</v>
      </c>
      <c r="I56" s="24">
        <v>3680028</v>
      </c>
      <c r="J56" s="6">
        <v>3878748</v>
      </c>
      <c r="K56" s="25">
        <v>4088232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3135503</v>
      </c>
      <c r="D60" s="23">
        <v>12095452</v>
      </c>
      <c r="E60" s="24">
        <v>0</v>
      </c>
      <c r="F60" s="6">
        <v>0</v>
      </c>
      <c r="G60" s="25">
        <v>0</v>
      </c>
      <c r="H60" s="26">
        <v>0</v>
      </c>
      <c r="I60" s="24">
        <v>15549948</v>
      </c>
      <c r="J60" s="6">
        <v>16389648</v>
      </c>
      <c r="K60" s="25">
        <v>17274684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7805</v>
      </c>
      <c r="C62" s="98">
        <v>7805</v>
      </c>
      <c r="D62" s="99">
        <v>7805</v>
      </c>
      <c r="E62" s="97">
        <v>7805</v>
      </c>
      <c r="F62" s="98">
        <v>7805</v>
      </c>
      <c r="G62" s="99">
        <v>7805</v>
      </c>
      <c r="H62" s="100">
        <v>7805</v>
      </c>
      <c r="I62" s="97">
        <v>7805</v>
      </c>
      <c r="J62" s="98">
        <v>7805</v>
      </c>
      <c r="K62" s="99">
        <v>7805</v>
      </c>
    </row>
    <row r="63" spans="1:11" ht="12.75">
      <c r="A63" s="96" t="s">
        <v>63</v>
      </c>
      <c r="B63" s="97">
        <v>1487</v>
      </c>
      <c r="C63" s="98">
        <v>1487</v>
      </c>
      <c r="D63" s="99">
        <v>1487</v>
      </c>
      <c r="E63" s="97">
        <v>1487</v>
      </c>
      <c r="F63" s="98">
        <v>1487</v>
      </c>
      <c r="G63" s="99">
        <v>1487</v>
      </c>
      <c r="H63" s="100">
        <v>1487</v>
      </c>
      <c r="I63" s="97">
        <v>1487</v>
      </c>
      <c r="J63" s="98">
        <v>1487</v>
      </c>
      <c r="K63" s="99">
        <v>1487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23035</v>
      </c>
      <c r="C65" s="98">
        <v>23035</v>
      </c>
      <c r="D65" s="99">
        <v>23035</v>
      </c>
      <c r="E65" s="97">
        <v>23035</v>
      </c>
      <c r="F65" s="98">
        <v>23035</v>
      </c>
      <c r="G65" s="99">
        <v>23035</v>
      </c>
      <c r="H65" s="100">
        <v>23035</v>
      </c>
      <c r="I65" s="97">
        <v>23035</v>
      </c>
      <c r="J65" s="98">
        <v>23035</v>
      </c>
      <c r="K65" s="99">
        <v>23035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0.7513541588765487</v>
      </c>
      <c r="C70" s="5">
        <f aca="true" t="shared" si="8" ref="C70:K70">IF(ISERROR(C71/C72),0,(C71/C72))</f>
        <v>0.6008167838804561</v>
      </c>
      <c r="D70" s="5">
        <f t="shared" si="8"/>
        <v>0.9575536310434588</v>
      </c>
      <c r="E70" s="5">
        <f t="shared" si="8"/>
        <v>0.6666240162003687</v>
      </c>
      <c r="F70" s="5">
        <f t="shared" si="8"/>
        <v>2.780169024033037</v>
      </c>
      <c r="G70" s="5">
        <f t="shared" si="8"/>
        <v>2.780169024033037</v>
      </c>
      <c r="H70" s="5">
        <f t="shared" si="8"/>
        <v>1.4829106334695208</v>
      </c>
      <c r="I70" s="5">
        <f t="shared" si="8"/>
        <v>1.0644480561260175</v>
      </c>
      <c r="J70" s="5">
        <f t="shared" si="8"/>
        <v>1.0780735910484531</v>
      </c>
      <c r="K70" s="5">
        <f t="shared" si="8"/>
        <v>1.11696694413356</v>
      </c>
    </row>
    <row r="71" spans="1:11" ht="12.75" hidden="1">
      <c r="A71" s="2" t="s">
        <v>108</v>
      </c>
      <c r="B71" s="2">
        <f>+B83</f>
        <v>31125106</v>
      </c>
      <c r="C71" s="2">
        <f aca="true" t="shared" si="9" ref="C71:K71">+C83</f>
        <v>43494462</v>
      </c>
      <c r="D71" s="2">
        <f t="shared" si="9"/>
        <v>79793036</v>
      </c>
      <c r="E71" s="2">
        <f t="shared" si="9"/>
        <v>54829812</v>
      </c>
      <c r="F71" s="2">
        <f t="shared" si="9"/>
        <v>275834150</v>
      </c>
      <c r="G71" s="2">
        <f t="shared" si="9"/>
        <v>275834150</v>
      </c>
      <c r="H71" s="2">
        <f t="shared" si="9"/>
        <v>135417581</v>
      </c>
      <c r="I71" s="2">
        <f t="shared" si="9"/>
        <v>112167900</v>
      </c>
      <c r="J71" s="2">
        <f t="shared" si="9"/>
        <v>120019656</v>
      </c>
      <c r="K71" s="2">
        <f t="shared" si="9"/>
        <v>128421036</v>
      </c>
    </row>
    <row r="72" spans="1:11" ht="12.75" hidden="1">
      <c r="A72" s="2" t="s">
        <v>109</v>
      </c>
      <c r="B72" s="2">
        <f>+B77</f>
        <v>41425346</v>
      </c>
      <c r="C72" s="2">
        <f aca="true" t="shared" si="10" ref="C72:K72">+C77</f>
        <v>72392222</v>
      </c>
      <c r="D72" s="2">
        <f t="shared" si="10"/>
        <v>83330096</v>
      </c>
      <c r="E72" s="2">
        <f t="shared" si="10"/>
        <v>82249980</v>
      </c>
      <c r="F72" s="2">
        <f t="shared" si="10"/>
        <v>99214885</v>
      </c>
      <c r="G72" s="2">
        <f t="shared" si="10"/>
        <v>99214885</v>
      </c>
      <c r="H72" s="2">
        <f t="shared" si="10"/>
        <v>91318774</v>
      </c>
      <c r="I72" s="2">
        <f t="shared" si="10"/>
        <v>105376584</v>
      </c>
      <c r="J72" s="2">
        <f t="shared" si="10"/>
        <v>111327888</v>
      </c>
      <c r="K72" s="2">
        <f t="shared" si="10"/>
        <v>114972996</v>
      </c>
    </row>
    <row r="73" spans="1:11" ht="12.75" hidden="1">
      <c r="A73" s="2" t="s">
        <v>110</v>
      </c>
      <c r="B73" s="2">
        <f>+B74</f>
        <v>66367513.33333333</v>
      </c>
      <c r="C73" s="2">
        <f aca="true" t="shared" si="11" ref="C73:K73">+(C78+C80+C81+C82)-(B78+B80+B81+B82)</f>
        <v>12612407</v>
      </c>
      <c r="D73" s="2">
        <f t="shared" si="11"/>
        <v>80171630</v>
      </c>
      <c r="E73" s="2">
        <f t="shared" si="11"/>
        <v>-174799785</v>
      </c>
      <c r="F73" s="2">
        <f>+(F78+F80+F81+F82)-(D78+D80+D81+D82)</f>
        <v>-56769976</v>
      </c>
      <c r="G73" s="2">
        <f>+(G78+G80+G81+G82)-(D78+D80+D81+D82)</f>
        <v>-56769976</v>
      </c>
      <c r="H73" s="2">
        <f>+(H78+H80+H81+H82)-(D78+D80+D81+D82)</f>
        <v>22008742</v>
      </c>
      <c r="I73" s="2">
        <f>+(I78+I80+I81+I82)-(E78+E80+E81+E82)</f>
        <v>112811268</v>
      </c>
      <c r="J73" s="2">
        <f t="shared" si="11"/>
        <v>3757476</v>
      </c>
      <c r="K73" s="2">
        <f t="shared" si="11"/>
        <v>4020492</v>
      </c>
    </row>
    <row r="74" spans="1:11" ht="12.75" hidden="1">
      <c r="A74" s="2" t="s">
        <v>111</v>
      </c>
      <c r="B74" s="2">
        <f>+TREND(C74:E74)</f>
        <v>66367513.33333333</v>
      </c>
      <c r="C74" s="2">
        <f>+C73</f>
        <v>12612407</v>
      </c>
      <c r="D74" s="2">
        <f aca="true" t="shared" si="12" ref="D74:K74">+D73</f>
        <v>80171630</v>
      </c>
      <c r="E74" s="2">
        <f t="shared" si="12"/>
        <v>-174799785</v>
      </c>
      <c r="F74" s="2">
        <f t="shared" si="12"/>
        <v>-56769976</v>
      </c>
      <c r="G74" s="2">
        <f t="shared" si="12"/>
        <v>-56769976</v>
      </c>
      <c r="H74" s="2">
        <f t="shared" si="12"/>
        <v>22008742</v>
      </c>
      <c r="I74" s="2">
        <f t="shared" si="12"/>
        <v>112811268</v>
      </c>
      <c r="J74" s="2">
        <f t="shared" si="12"/>
        <v>3757476</v>
      </c>
      <c r="K74" s="2">
        <f t="shared" si="12"/>
        <v>4020492</v>
      </c>
    </row>
    <row r="75" spans="1:11" ht="12.75" hidden="1">
      <c r="A75" s="2" t="s">
        <v>112</v>
      </c>
      <c r="B75" s="2">
        <f>+B84-(((B80+B81+B78)*B70)-B79)</f>
        <v>24400375.123675972</v>
      </c>
      <c r="C75" s="2">
        <f aca="true" t="shared" si="13" ref="C75:K75">+C84-(((C80+C81+C78)*C70)-C79)</f>
        <v>995352.1295617074</v>
      </c>
      <c r="D75" s="2">
        <f t="shared" si="13"/>
        <v>14035823.032126918</v>
      </c>
      <c r="E75" s="2">
        <f t="shared" si="13"/>
        <v>425768933.9499764</v>
      </c>
      <c r="F75" s="2">
        <f t="shared" si="13"/>
        <v>-116731644.99619019</v>
      </c>
      <c r="G75" s="2">
        <f t="shared" si="13"/>
        <v>-116731644.99619019</v>
      </c>
      <c r="H75" s="2">
        <f t="shared" si="13"/>
        <v>-69032200.9568201</v>
      </c>
      <c r="I75" s="2">
        <f t="shared" si="13"/>
        <v>50704679.97118859</v>
      </c>
      <c r="J75" s="2">
        <f t="shared" si="13"/>
        <v>31711425.211380355</v>
      </c>
      <c r="K75" s="2">
        <f t="shared" si="13"/>
        <v>47162863.87712912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41425346</v>
      </c>
      <c r="C77" s="3">
        <v>72392222</v>
      </c>
      <c r="D77" s="3">
        <v>83330096</v>
      </c>
      <c r="E77" s="3">
        <v>82249980</v>
      </c>
      <c r="F77" s="3">
        <v>99214885</v>
      </c>
      <c r="G77" s="3">
        <v>99214885</v>
      </c>
      <c r="H77" s="3">
        <v>91318774</v>
      </c>
      <c r="I77" s="3">
        <v>105376584</v>
      </c>
      <c r="J77" s="3">
        <v>111327888</v>
      </c>
      <c r="K77" s="3">
        <v>114972996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41593423</v>
      </c>
      <c r="C79" s="3">
        <v>22321437</v>
      </c>
      <c r="D79" s="3">
        <v>107582801</v>
      </c>
      <c r="E79" s="3">
        <v>373289448</v>
      </c>
      <c r="F79" s="3">
        <v>26691431</v>
      </c>
      <c r="G79" s="3">
        <v>26691431</v>
      </c>
      <c r="H79" s="3">
        <v>135128302</v>
      </c>
      <c r="I79" s="3">
        <v>68099992</v>
      </c>
      <c r="J79" s="3">
        <v>55366996</v>
      </c>
      <c r="K79" s="3">
        <v>73264552</v>
      </c>
    </row>
    <row r="80" spans="1:11" ht="13.5" hidden="1">
      <c r="A80" s="1" t="s">
        <v>69</v>
      </c>
      <c r="B80" s="3">
        <v>4396460</v>
      </c>
      <c r="C80" s="3">
        <v>7719717</v>
      </c>
      <c r="D80" s="3">
        <v>20825211</v>
      </c>
      <c r="E80" s="3">
        <v>-69000000</v>
      </c>
      <c r="F80" s="3">
        <v>33379686</v>
      </c>
      <c r="G80" s="3">
        <v>33379686</v>
      </c>
      <c r="H80" s="3">
        <v>23154381</v>
      </c>
      <c r="I80" s="3">
        <v>26374920</v>
      </c>
      <c r="J80" s="3">
        <v>28221168</v>
      </c>
      <c r="K80" s="3">
        <v>30196644</v>
      </c>
    </row>
    <row r="81" spans="1:11" ht="13.5" hidden="1">
      <c r="A81" s="1" t="s">
        <v>70</v>
      </c>
      <c r="B81" s="3">
        <v>18486288</v>
      </c>
      <c r="C81" s="3">
        <v>27775438</v>
      </c>
      <c r="D81" s="3">
        <v>94841574</v>
      </c>
      <c r="E81" s="3">
        <v>9867000</v>
      </c>
      <c r="F81" s="3">
        <v>25517123</v>
      </c>
      <c r="G81" s="3">
        <v>25517123</v>
      </c>
      <c r="H81" s="3">
        <v>114521146</v>
      </c>
      <c r="I81" s="3">
        <v>27303348</v>
      </c>
      <c r="J81" s="3">
        <v>29214576</v>
      </c>
      <c r="K81" s="3">
        <v>31259592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31125106</v>
      </c>
      <c r="C83" s="3">
        <v>43494462</v>
      </c>
      <c r="D83" s="3">
        <v>79793036</v>
      </c>
      <c r="E83" s="3">
        <v>54829812</v>
      </c>
      <c r="F83" s="3">
        <v>275834150</v>
      </c>
      <c r="G83" s="3">
        <v>275834150</v>
      </c>
      <c r="H83" s="3">
        <v>135417581</v>
      </c>
      <c r="I83" s="3">
        <v>112167900</v>
      </c>
      <c r="J83" s="3">
        <v>120019656</v>
      </c>
      <c r="K83" s="3">
        <v>128421036</v>
      </c>
    </row>
    <row r="84" spans="1:11" ht="13.5" hidden="1">
      <c r="A84" s="1" t="s">
        <v>73</v>
      </c>
      <c r="B84" s="3">
        <v>0</v>
      </c>
      <c r="C84" s="3">
        <v>0</v>
      </c>
      <c r="D84" s="3">
        <v>17210172</v>
      </c>
      <c r="E84" s="3">
        <v>13060008</v>
      </c>
      <c r="F84" s="3">
        <v>20320008</v>
      </c>
      <c r="G84" s="3">
        <v>20320008</v>
      </c>
      <c r="H84" s="3">
        <v>0</v>
      </c>
      <c r="I84" s="3">
        <v>39742416</v>
      </c>
      <c r="J84" s="3">
        <v>38264388</v>
      </c>
      <c r="K84" s="3">
        <v>42542896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268609706</v>
      </c>
      <c r="C6" s="6">
        <v>207260655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186062716</v>
      </c>
      <c r="J6" s="6">
        <v>196110102</v>
      </c>
      <c r="K6" s="25">
        <v>206700046</v>
      </c>
    </row>
    <row r="7" spans="1:11" ht="12.75">
      <c r="A7" s="22" t="s">
        <v>20</v>
      </c>
      <c r="B7" s="6">
        <v>11789930</v>
      </c>
      <c r="C7" s="6">
        <v>10300000</v>
      </c>
      <c r="D7" s="23">
        <v>0</v>
      </c>
      <c r="E7" s="24">
        <v>0</v>
      </c>
      <c r="F7" s="6">
        <v>0</v>
      </c>
      <c r="G7" s="25">
        <v>0</v>
      </c>
      <c r="H7" s="26">
        <v>0</v>
      </c>
      <c r="I7" s="24">
        <v>9000000</v>
      </c>
      <c r="J7" s="6">
        <v>9486000</v>
      </c>
      <c r="K7" s="25">
        <v>9998244</v>
      </c>
    </row>
    <row r="8" spans="1:11" ht="12.75">
      <c r="A8" s="22" t="s">
        <v>21</v>
      </c>
      <c r="B8" s="6">
        <v>656589700</v>
      </c>
      <c r="C8" s="6">
        <v>705950000</v>
      </c>
      <c r="D8" s="23">
        <v>0</v>
      </c>
      <c r="E8" s="24">
        <v>0</v>
      </c>
      <c r="F8" s="6">
        <v>0</v>
      </c>
      <c r="G8" s="25">
        <v>0</v>
      </c>
      <c r="H8" s="26">
        <v>0</v>
      </c>
      <c r="I8" s="24">
        <v>927159000</v>
      </c>
      <c r="J8" s="6">
        <v>1003249000</v>
      </c>
      <c r="K8" s="25">
        <v>1092066832</v>
      </c>
    </row>
    <row r="9" spans="1:11" ht="12.75">
      <c r="A9" s="22" t="s">
        <v>22</v>
      </c>
      <c r="B9" s="6">
        <v>89042174</v>
      </c>
      <c r="C9" s="6">
        <v>1094000</v>
      </c>
      <c r="D9" s="23">
        <v>0</v>
      </c>
      <c r="E9" s="24">
        <v>0</v>
      </c>
      <c r="F9" s="6">
        <v>0</v>
      </c>
      <c r="G9" s="25">
        <v>0</v>
      </c>
      <c r="H9" s="26">
        <v>0</v>
      </c>
      <c r="I9" s="24">
        <v>50787211</v>
      </c>
      <c r="J9" s="6">
        <v>53529721</v>
      </c>
      <c r="K9" s="25">
        <v>56420326</v>
      </c>
    </row>
    <row r="10" spans="1:11" ht="20.25">
      <c r="A10" s="27" t="s">
        <v>102</v>
      </c>
      <c r="B10" s="28">
        <f>SUM(B5:B9)</f>
        <v>1026031510</v>
      </c>
      <c r="C10" s="29">
        <f aca="true" t="shared" si="0" ref="C10:K10">SUM(C5:C9)</f>
        <v>924604655</v>
      </c>
      <c r="D10" s="30">
        <f t="shared" si="0"/>
        <v>0</v>
      </c>
      <c r="E10" s="28">
        <f t="shared" si="0"/>
        <v>0</v>
      </c>
      <c r="F10" s="29">
        <f t="shared" si="0"/>
        <v>0</v>
      </c>
      <c r="G10" s="31">
        <f t="shared" si="0"/>
        <v>0</v>
      </c>
      <c r="H10" s="32">
        <f t="shared" si="0"/>
        <v>0</v>
      </c>
      <c r="I10" s="28">
        <f t="shared" si="0"/>
        <v>1173008927</v>
      </c>
      <c r="J10" s="29">
        <f t="shared" si="0"/>
        <v>1262374823</v>
      </c>
      <c r="K10" s="31">
        <f t="shared" si="0"/>
        <v>1365185448</v>
      </c>
    </row>
    <row r="11" spans="1:11" ht="12.75">
      <c r="A11" s="22" t="s">
        <v>23</v>
      </c>
      <c r="B11" s="6">
        <v>297128856</v>
      </c>
      <c r="C11" s="6">
        <v>367640824</v>
      </c>
      <c r="D11" s="23">
        <v>0</v>
      </c>
      <c r="E11" s="24">
        <v>0</v>
      </c>
      <c r="F11" s="6">
        <v>0</v>
      </c>
      <c r="G11" s="25">
        <v>0</v>
      </c>
      <c r="H11" s="26">
        <v>0</v>
      </c>
      <c r="I11" s="24">
        <v>433710555</v>
      </c>
      <c r="J11" s="6">
        <v>463522621</v>
      </c>
      <c r="K11" s="25">
        <v>495490684</v>
      </c>
    </row>
    <row r="12" spans="1:11" ht="12.75">
      <c r="A12" s="22" t="s">
        <v>24</v>
      </c>
      <c r="B12" s="6">
        <v>12395761</v>
      </c>
      <c r="C12" s="6">
        <v>13297373</v>
      </c>
      <c r="D12" s="23">
        <v>0</v>
      </c>
      <c r="E12" s="24">
        <v>0</v>
      </c>
      <c r="F12" s="6">
        <v>0</v>
      </c>
      <c r="G12" s="25">
        <v>0</v>
      </c>
      <c r="H12" s="26">
        <v>0</v>
      </c>
      <c r="I12" s="24">
        <v>28920475</v>
      </c>
      <c r="J12" s="6">
        <v>30915988</v>
      </c>
      <c r="K12" s="25">
        <v>33049191</v>
      </c>
    </row>
    <row r="13" spans="1:11" ht="12.75">
      <c r="A13" s="22" t="s">
        <v>103</v>
      </c>
      <c r="B13" s="6">
        <v>175358000</v>
      </c>
      <c r="C13" s="6">
        <v>169021008</v>
      </c>
      <c r="D13" s="23">
        <v>0</v>
      </c>
      <c r="E13" s="24">
        <v>0</v>
      </c>
      <c r="F13" s="6">
        <v>0</v>
      </c>
      <c r="G13" s="25">
        <v>0</v>
      </c>
      <c r="H13" s="26">
        <v>0</v>
      </c>
      <c r="I13" s="24">
        <v>177736395</v>
      </c>
      <c r="J13" s="6">
        <v>187337421</v>
      </c>
      <c r="K13" s="25">
        <v>200155020</v>
      </c>
    </row>
    <row r="14" spans="1:11" ht="12.75">
      <c r="A14" s="22" t="s">
        <v>25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466085</v>
      </c>
      <c r="J14" s="6">
        <v>491253</v>
      </c>
      <c r="K14" s="25">
        <v>517781</v>
      </c>
    </row>
    <row r="15" spans="1:11" ht="12.75">
      <c r="A15" s="22" t="s">
        <v>26</v>
      </c>
      <c r="B15" s="6">
        <v>433135932</v>
      </c>
      <c r="C15" s="6">
        <v>271183788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278269605</v>
      </c>
      <c r="J15" s="6">
        <v>343667977</v>
      </c>
      <c r="K15" s="25">
        <v>340433068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167259533</v>
      </c>
      <c r="C17" s="6">
        <v>328941826</v>
      </c>
      <c r="D17" s="23">
        <v>0</v>
      </c>
      <c r="E17" s="24">
        <v>0</v>
      </c>
      <c r="F17" s="6">
        <v>0</v>
      </c>
      <c r="G17" s="25">
        <v>0</v>
      </c>
      <c r="H17" s="26">
        <v>0</v>
      </c>
      <c r="I17" s="24">
        <v>430931946</v>
      </c>
      <c r="J17" s="6">
        <v>395423059</v>
      </c>
      <c r="K17" s="25">
        <v>387793493</v>
      </c>
    </row>
    <row r="18" spans="1:11" ht="12.75">
      <c r="A18" s="33" t="s">
        <v>28</v>
      </c>
      <c r="B18" s="34">
        <f>SUM(B11:B17)</f>
        <v>1085278082</v>
      </c>
      <c r="C18" s="35">
        <f aca="true" t="shared" si="1" ref="C18:K18">SUM(C11:C17)</f>
        <v>1150084819</v>
      </c>
      <c r="D18" s="36">
        <f t="shared" si="1"/>
        <v>0</v>
      </c>
      <c r="E18" s="34">
        <f t="shared" si="1"/>
        <v>0</v>
      </c>
      <c r="F18" s="35">
        <f t="shared" si="1"/>
        <v>0</v>
      </c>
      <c r="G18" s="37">
        <f t="shared" si="1"/>
        <v>0</v>
      </c>
      <c r="H18" s="38">
        <f t="shared" si="1"/>
        <v>0</v>
      </c>
      <c r="I18" s="34">
        <f t="shared" si="1"/>
        <v>1350035061</v>
      </c>
      <c r="J18" s="35">
        <f t="shared" si="1"/>
        <v>1421358319</v>
      </c>
      <c r="K18" s="37">
        <f t="shared" si="1"/>
        <v>1457439237</v>
      </c>
    </row>
    <row r="19" spans="1:11" ht="12.75">
      <c r="A19" s="33" t="s">
        <v>29</v>
      </c>
      <c r="B19" s="39">
        <f>+B10-B18</f>
        <v>-59246572</v>
      </c>
      <c r="C19" s="40">
        <f aca="true" t="shared" si="2" ref="C19:K19">+C10-C18</f>
        <v>-225480164</v>
      </c>
      <c r="D19" s="41">
        <f t="shared" si="2"/>
        <v>0</v>
      </c>
      <c r="E19" s="39">
        <f t="shared" si="2"/>
        <v>0</v>
      </c>
      <c r="F19" s="40">
        <f t="shared" si="2"/>
        <v>0</v>
      </c>
      <c r="G19" s="42">
        <f t="shared" si="2"/>
        <v>0</v>
      </c>
      <c r="H19" s="43">
        <f t="shared" si="2"/>
        <v>0</v>
      </c>
      <c r="I19" s="39">
        <f t="shared" si="2"/>
        <v>-177026134</v>
      </c>
      <c r="J19" s="40">
        <f t="shared" si="2"/>
        <v>-158983496</v>
      </c>
      <c r="K19" s="42">
        <f t="shared" si="2"/>
        <v>-92253789</v>
      </c>
    </row>
    <row r="20" spans="1:11" ht="20.25">
      <c r="A20" s="44" t="s">
        <v>30</v>
      </c>
      <c r="B20" s="45">
        <v>241468484</v>
      </c>
      <c r="C20" s="46">
        <v>440956000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596866000</v>
      </c>
      <c r="J20" s="46">
        <v>795535000</v>
      </c>
      <c r="K20" s="48">
        <v>852726000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182221912</v>
      </c>
      <c r="C22" s="57">
        <f aca="true" t="shared" si="3" ref="C22:K22">SUM(C19:C21)</f>
        <v>215475836</v>
      </c>
      <c r="D22" s="58">
        <f t="shared" si="3"/>
        <v>0</v>
      </c>
      <c r="E22" s="56">
        <f t="shared" si="3"/>
        <v>0</v>
      </c>
      <c r="F22" s="57">
        <f t="shared" si="3"/>
        <v>0</v>
      </c>
      <c r="G22" s="59">
        <f t="shared" si="3"/>
        <v>0</v>
      </c>
      <c r="H22" s="60">
        <f t="shared" si="3"/>
        <v>0</v>
      </c>
      <c r="I22" s="56">
        <f t="shared" si="3"/>
        <v>419839866</v>
      </c>
      <c r="J22" s="57">
        <f t="shared" si="3"/>
        <v>636551504</v>
      </c>
      <c r="K22" s="59">
        <f t="shared" si="3"/>
        <v>760472211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182221912</v>
      </c>
      <c r="C24" s="40">
        <f aca="true" t="shared" si="4" ref="C24:K24">SUM(C22:C23)</f>
        <v>215475836</v>
      </c>
      <c r="D24" s="41">
        <f t="shared" si="4"/>
        <v>0</v>
      </c>
      <c r="E24" s="39">
        <f t="shared" si="4"/>
        <v>0</v>
      </c>
      <c r="F24" s="40">
        <f t="shared" si="4"/>
        <v>0</v>
      </c>
      <c r="G24" s="42">
        <f t="shared" si="4"/>
        <v>0</v>
      </c>
      <c r="H24" s="43">
        <f t="shared" si="4"/>
        <v>0</v>
      </c>
      <c r="I24" s="39">
        <f t="shared" si="4"/>
        <v>419839866</v>
      </c>
      <c r="J24" s="40">
        <f t="shared" si="4"/>
        <v>636551504</v>
      </c>
      <c r="K24" s="42">
        <f t="shared" si="4"/>
        <v>760472211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271174962</v>
      </c>
      <c r="C27" s="7">
        <v>449835255</v>
      </c>
      <c r="D27" s="69">
        <v>0</v>
      </c>
      <c r="E27" s="70">
        <v>0</v>
      </c>
      <c r="F27" s="7">
        <v>0</v>
      </c>
      <c r="G27" s="71">
        <v>0</v>
      </c>
      <c r="H27" s="72">
        <v>0</v>
      </c>
      <c r="I27" s="70">
        <v>563730251</v>
      </c>
      <c r="J27" s="7">
        <v>718969615</v>
      </c>
      <c r="K27" s="71">
        <v>648290358</v>
      </c>
    </row>
    <row r="28" spans="1:11" ht="12.75">
      <c r="A28" s="73" t="s">
        <v>34</v>
      </c>
      <c r="B28" s="6">
        <v>205097462</v>
      </c>
      <c r="C28" s="6">
        <v>441507000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544580251</v>
      </c>
      <c r="J28" s="6">
        <v>681227415</v>
      </c>
      <c r="K28" s="25">
        <v>627184700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66077500</v>
      </c>
      <c r="C31" s="6">
        <v>8328255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19150000</v>
      </c>
      <c r="J31" s="6">
        <v>37742200</v>
      </c>
      <c r="K31" s="25">
        <v>21105658</v>
      </c>
    </row>
    <row r="32" spans="1:11" ht="12.75">
      <c r="A32" s="33" t="s">
        <v>37</v>
      </c>
      <c r="B32" s="7">
        <f>SUM(B28:B31)</f>
        <v>271174962</v>
      </c>
      <c r="C32" s="7">
        <f aca="true" t="shared" si="5" ref="C32:K32">SUM(C28:C31)</f>
        <v>449835255</v>
      </c>
      <c r="D32" s="69">
        <f t="shared" si="5"/>
        <v>0</v>
      </c>
      <c r="E32" s="70">
        <f t="shared" si="5"/>
        <v>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563730251</v>
      </c>
      <c r="J32" s="7">
        <f t="shared" si="5"/>
        <v>718969615</v>
      </c>
      <c r="K32" s="71">
        <f t="shared" si="5"/>
        <v>648290358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990870551</v>
      </c>
      <c r="C35" s="6">
        <v>680729376</v>
      </c>
      <c r="D35" s="23">
        <v>0</v>
      </c>
      <c r="E35" s="24">
        <v>0</v>
      </c>
      <c r="F35" s="6">
        <v>0</v>
      </c>
      <c r="G35" s="25">
        <v>0</v>
      </c>
      <c r="H35" s="26">
        <v>0</v>
      </c>
      <c r="I35" s="24">
        <v>33846020</v>
      </c>
      <c r="J35" s="6">
        <v>104919318</v>
      </c>
      <c r="K35" s="25">
        <v>312336872</v>
      </c>
    </row>
    <row r="36" spans="1:11" ht="12.75">
      <c r="A36" s="22" t="s">
        <v>40</v>
      </c>
      <c r="B36" s="6">
        <v>4717447843</v>
      </c>
      <c r="C36" s="6">
        <v>4813022199</v>
      </c>
      <c r="D36" s="23">
        <v>0</v>
      </c>
      <c r="E36" s="24">
        <v>0</v>
      </c>
      <c r="F36" s="6">
        <v>0</v>
      </c>
      <c r="G36" s="25">
        <v>0</v>
      </c>
      <c r="H36" s="26">
        <v>0</v>
      </c>
      <c r="I36" s="24">
        <v>385993856</v>
      </c>
      <c r="J36" s="6">
        <v>531632194</v>
      </c>
      <c r="K36" s="25">
        <v>448135338</v>
      </c>
    </row>
    <row r="37" spans="1:11" ht="12.75">
      <c r="A37" s="22" t="s">
        <v>41</v>
      </c>
      <c r="B37" s="6">
        <v>1300435380</v>
      </c>
      <c r="C37" s="6">
        <v>542451430</v>
      </c>
      <c r="D37" s="23">
        <v>0</v>
      </c>
      <c r="E37" s="24">
        <v>0</v>
      </c>
      <c r="F37" s="6">
        <v>0</v>
      </c>
      <c r="G37" s="25">
        <v>0</v>
      </c>
      <c r="H37" s="26">
        <v>0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78699729</v>
      </c>
      <c r="C38" s="6">
        <v>57936758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4329183285</v>
      </c>
      <c r="C39" s="6">
        <v>4893363387</v>
      </c>
      <c r="D39" s="23">
        <v>0</v>
      </c>
      <c r="E39" s="24">
        <v>0</v>
      </c>
      <c r="F39" s="6">
        <v>0</v>
      </c>
      <c r="G39" s="25">
        <v>0</v>
      </c>
      <c r="H39" s="26">
        <v>0</v>
      </c>
      <c r="I39" s="24">
        <v>419839889</v>
      </c>
      <c r="J39" s="6">
        <v>636551520</v>
      </c>
      <c r="K39" s="25">
        <v>760472213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266674570</v>
      </c>
      <c r="C42" s="6">
        <v>410205795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427232115</v>
      </c>
      <c r="J42" s="6">
        <v>644346196</v>
      </c>
      <c r="K42" s="25">
        <v>771389197</v>
      </c>
    </row>
    <row r="43" spans="1:11" ht="12.75">
      <c r="A43" s="22" t="s">
        <v>46</v>
      </c>
      <c r="B43" s="6">
        <v>-271651542</v>
      </c>
      <c r="C43" s="6">
        <v>-511811022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-563730251</v>
      </c>
      <c r="J43" s="6">
        <v>-718969615</v>
      </c>
      <c r="K43" s="25">
        <v>-648290358</v>
      </c>
    </row>
    <row r="44" spans="1:11" ht="12.75">
      <c r="A44" s="22" t="s">
        <v>47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109350021</v>
      </c>
      <c r="C45" s="7">
        <v>7752472</v>
      </c>
      <c r="D45" s="69">
        <v>0</v>
      </c>
      <c r="E45" s="70">
        <v>0</v>
      </c>
      <c r="F45" s="7">
        <v>0</v>
      </c>
      <c r="G45" s="71">
        <v>0</v>
      </c>
      <c r="H45" s="72">
        <v>0</v>
      </c>
      <c r="I45" s="70">
        <v>-136498136</v>
      </c>
      <c r="J45" s="7">
        <v>-74623419</v>
      </c>
      <c r="K45" s="71">
        <v>123098839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109357699</v>
      </c>
      <c r="C48" s="6">
        <v>16545000</v>
      </c>
      <c r="D48" s="23">
        <v>0</v>
      </c>
      <c r="E48" s="24">
        <v>0</v>
      </c>
      <c r="F48" s="6">
        <v>0</v>
      </c>
      <c r="G48" s="25">
        <v>0</v>
      </c>
      <c r="H48" s="26">
        <v>0</v>
      </c>
      <c r="I48" s="24">
        <v>-88707119</v>
      </c>
      <c r="J48" s="6">
        <v>-24251689</v>
      </c>
      <c r="K48" s="25">
        <v>176190632</v>
      </c>
    </row>
    <row r="49" spans="1:11" ht="12.75">
      <c r="A49" s="22" t="s">
        <v>51</v>
      </c>
      <c r="B49" s="6">
        <f>+B75</f>
        <v>1243957250.9992824</v>
      </c>
      <c r="C49" s="6">
        <f aca="true" t="shared" si="6" ref="C49:K49">+C75</f>
        <v>101503428.91449183</v>
      </c>
      <c r="D49" s="23">
        <f t="shared" si="6"/>
        <v>0</v>
      </c>
      <c r="E49" s="24">
        <f t="shared" si="6"/>
        <v>6300000</v>
      </c>
      <c r="F49" s="6">
        <f t="shared" si="6"/>
        <v>0</v>
      </c>
      <c r="G49" s="25">
        <f t="shared" si="6"/>
        <v>0</v>
      </c>
      <c r="H49" s="26">
        <f t="shared" si="6"/>
        <v>0</v>
      </c>
      <c r="I49" s="24">
        <f t="shared" si="6"/>
        <v>-508765432.42925996</v>
      </c>
      <c r="J49" s="6">
        <f t="shared" si="6"/>
        <v>-509238766.2671394</v>
      </c>
      <c r="K49" s="25">
        <f t="shared" si="6"/>
        <v>-509737660.29724795</v>
      </c>
    </row>
    <row r="50" spans="1:11" ht="12.75">
      <c r="A50" s="33" t="s">
        <v>52</v>
      </c>
      <c r="B50" s="7">
        <f>+B48-B49</f>
        <v>-1134599551.9992824</v>
      </c>
      <c r="C50" s="7">
        <f aca="true" t="shared" si="7" ref="C50:K50">+C48-C49</f>
        <v>-84958428.91449183</v>
      </c>
      <c r="D50" s="69">
        <f t="shared" si="7"/>
        <v>0</v>
      </c>
      <c r="E50" s="70">
        <f t="shared" si="7"/>
        <v>-6300000</v>
      </c>
      <c r="F50" s="7">
        <f t="shared" si="7"/>
        <v>0</v>
      </c>
      <c r="G50" s="71">
        <f t="shared" si="7"/>
        <v>0</v>
      </c>
      <c r="H50" s="72">
        <f t="shared" si="7"/>
        <v>0</v>
      </c>
      <c r="I50" s="70">
        <f t="shared" si="7"/>
        <v>420058313.42925996</v>
      </c>
      <c r="J50" s="7">
        <f t="shared" si="7"/>
        <v>484987077.2671394</v>
      </c>
      <c r="K50" s="71">
        <f t="shared" si="7"/>
        <v>685928292.2972479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4484743106</v>
      </c>
      <c r="C53" s="6">
        <v>5351836217</v>
      </c>
      <c r="D53" s="23">
        <v>0</v>
      </c>
      <c r="E53" s="24">
        <v>0</v>
      </c>
      <c r="F53" s="6">
        <v>0</v>
      </c>
      <c r="G53" s="25">
        <v>0</v>
      </c>
      <c r="H53" s="26">
        <v>0</v>
      </c>
      <c r="I53" s="24">
        <v>385993856</v>
      </c>
      <c r="J53" s="6">
        <v>531632194</v>
      </c>
      <c r="K53" s="25">
        <v>448135338</v>
      </c>
    </row>
    <row r="54" spans="1:11" ht="12.75">
      <c r="A54" s="22" t="s">
        <v>55</v>
      </c>
      <c r="B54" s="6">
        <v>175358000</v>
      </c>
      <c r="C54" s="6">
        <v>169021008</v>
      </c>
      <c r="D54" s="23">
        <v>0</v>
      </c>
      <c r="E54" s="24">
        <v>0</v>
      </c>
      <c r="F54" s="6">
        <v>0</v>
      </c>
      <c r="G54" s="25">
        <v>0</v>
      </c>
      <c r="H54" s="26">
        <v>0</v>
      </c>
      <c r="I54" s="24">
        <v>177736395</v>
      </c>
      <c r="J54" s="6">
        <v>187337421</v>
      </c>
      <c r="K54" s="25">
        <v>200155020</v>
      </c>
    </row>
    <row r="55" spans="1:11" ht="12.75">
      <c r="A55" s="22" t="s">
        <v>56</v>
      </c>
      <c r="B55" s="6">
        <v>99499859</v>
      </c>
      <c r="C55" s="6">
        <v>90315773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69307708</v>
      </c>
      <c r="J55" s="6">
        <v>144396395</v>
      </c>
      <c r="K55" s="25">
        <v>110942350</v>
      </c>
    </row>
    <row r="56" spans="1:11" ht="12.75">
      <c r="A56" s="22" t="s">
        <v>57</v>
      </c>
      <c r="B56" s="6">
        <v>81135319</v>
      </c>
      <c r="C56" s="6">
        <v>102957781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116823209</v>
      </c>
      <c r="J56" s="6">
        <v>108514145</v>
      </c>
      <c r="K56" s="25">
        <v>114797370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43935</v>
      </c>
      <c r="D62" s="99">
        <v>43935</v>
      </c>
      <c r="E62" s="97">
        <v>43935</v>
      </c>
      <c r="F62" s="98">
        <v>43935</v>
      </c>
      <c r="G62" s="99">
        <v>43935</v>
      </c>
      <c r="H62" s="100">
        <v>43935</v>
      </c>
      <c r="I62" s="97">
        <v>43935</v>
      </c>
      <c r="J62" s="98">
        <v>43935</v>
      </c>
      <c r="K62" s="99">
        <v>43935</v>
      </c>
    </row>
    <row r="63" spans="1:11" ht="12.75">
      <c r="A63" s="96" t="s">
        <v>63</v>
      </c>
      <c r="B63" s="97">
        <v>98019</v>
      </c>
      <c r="C63" s="98">
        <v>98019</v>
      </c>
      <c r="D63" s="99">
        <v>98019</v>
      </c>
      <c r="E63" s="97">
        <v>98019</v>
      </c>
      <c r="F63" s="98">
        <v>98019</v>
      </c>
      <c r="G63" s="99">
        <v>98019</v>
      </c>
      <c r="H63" s="100">
        <v>98019</v>
      </c>
      <c r="I63" s="97">
        <v>98019</v>
      </c>
      <c r="J63" s="98">
        <v>98019</v>
      </c>
      <c r="K63" s="99">
        <v>98019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0.0033248143551788943</v>
      </c>
      <c r="C70" s="5">
        <f aca="true" t="shared" si="8" ref="C70:K70">IF(ISERROR(C71/C72),0,(C71/C72))</f>
        <v>0.674097931721276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0.07152352441384614</v>
      </c>
      <c r="J70" s="5">
        <f t="shared" si="8"/>
        <v>0.07152352901560483</v>
      </c>
      <c r="K70" s="5">
        <f t="shared" si="8"/>
        <v>0.0715235345261679</v>
      </c>
    </row>
    <row r="71" spans="1:11" ht="12.75" hidden="1">
      <c r="A71" s="2" t="s">
        <v>108</v>
      </c>
      <c r="B71" s="2">
        <f>+B83</f>
        <v>903520</v>
      </c>
      <c r="C71" s="2">
        <f aca="true" t="shared" si="9" ref="C71:K71">+C83</f>
        <v>140451442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14165872</v>
      </c>
      <c r="J71" s="2">
        <f t="shared" si="9"/>
        <v>14930830</v>
      </c>
      <c r="K71" s="2">
        <f t="shared" si="9"/>
        <v>15737096</v>
      </c>
    </row>
    <row r="72" spans="1:11" ht="12.75" hidden="1">
      <c r="A72" s="2" t="s">
        <v>109</v>
      </c>
      <c r="B72" s="2">
        <f>+B77</f>
        <v>271750511</v>
      </c>
      <c r="C72" s="2">
        <f aca="true" t="shared" si="10" ref="C72:K72">+C77</f>
        <v>208354655</v>
      </c>
      <c r="D72" s="2">
        <f t="shared" si="10"/>
        <v>0</v>
      </c>
      <c r="E72" s="2">
        <f t="shared" si="10"/>
        <v>0</v>
      </c>
      <c r="F72" s="2">
        <f t="shared" si="10"/>
        <v>0</v>
      </c>
      <c r="G72" s="2">
        <f t="shared" si="10"/>
        <v>0</v>
      </c>
      <c r="H72" s="2">
        <f t="shared" si="10"/>
        <v>0</v>
      </c>
      <c r="I72" s="2">
        <f t="shared" si="10"/>
        <v>198058920</v>
      </c>
      <c r="J72" s="2">
        <f t="shared" si="10"/>
        <v>208754101</v>
      </c>
      <c r="K72" s="2">
        <f t="shared" si="10"/>
        <v>220026822</v>
      </c>
    </row>
    <row r="73" spans="1:11" ht="12.75" hidden="1">
      <c r="A73" s="2" t="s">
        <v>110</v>
      </c>
      <c r="B73" s="2">
        <f>+B74</f>
        <v>-390565124.49999994</v>
      </c>
      <c r="C73" s="2">
        <f aca="true" t="shared" si="11" ref="C73:K73">+(C78+C80+C81+C82)-(B78+B80+B81+B82)</f>
        <v>-209223895</v>
      </c>
      <c r="D73" s="2">
        <f t="shared" si="11"/>
        <v>-648635636</v>
      </c>
      <c r="E73" s="2">
        <f t="shared" si="11"/>
        <v>0</v>
      </c>
      <c r="F73" s="2">
        <f>+(F78+F80+F81+F82)-(D78+D80+D81+D82)</f>
        <v>0</v>
      </c>
      <c r="G73" s="2">
        <f>+(G78+G80+G81+G82)-(D78+D80+D81+D82)</f>
        <v>0</v>
      </c>
      <c r="H73" s="2">
        <f>+(H78+H80+H81+H82)-(D78+D80+D81+D82)</f>
        <v>0</v>
      </c>
      <c r="I73" s="2">
        <f>+(I78+I80+I81+I82)-(E78+E80+E81+E82)</f>
        <v>122553139</v>
      </c>
      <c r="J73" s="2">
        <f t="shared" si="11"/>
        <v>6617868</v>
      </c>
      <c r="K73" s="2">
        <f t="shared" si="11"/>
        <v>6975233</v>
      </c>
    </row>
    <row r="74" spans="1:11" ht="12.75" hidden="1">
      <c r="A74" s="2" t="s">
        <v>111</v>
      </c>
      <c r="B74" s="2">
        <f>+TREND(C74:E74)</f>
        <v>-390565124.49999994</v>
      </c>
      <c r="C74" s="2">
        <f>+C73</f>
        <v>-209223895</v>
      </c>
      <c r="D74" s="2">
        <f aca="true" t="shared" si="12" ref="D74:K74">+D73</f>
        <v>-648635636</v>
      </c>
      <c r="E74" s="2">
        <f t="shared" si="12"/>
        <v>0</v>
      </c>
      <c r="F74" s="2">
        <f t="shared" si="12"/>
        <v>0</v>
      </c>
      <c r="G74" s="2">
        <f t="shared" si="12"/>
        <v>0</v>
      </c>
      <c r="H74" s="2">
        <f t="shared" si="12"/>
        <v>0</v>
      </c>
      <c r="I74" s="2">
        <f t="shared" si="12"/>
        <v>122553139</v>
      </c>
      <c r="J74" s="2">
        <f t="shared" si="12"/>
        <v>6617868</v>
      </c>
      <c r="K74" s="2">
        <f t="shared" si="12"/>
        <v>6975233</v>
      </c>
    </row>
    <row r="75" spans="1:11" ht="12.75" hidden="1">
      <c r="A75" s="2" t="s">
        <v>112</v>
      </c>
      <c r="B75" s="2">
        <f>+B84-(((B80+B81+B78)*B70)-B79)</f>
        <v>1243957250.9992824</v>
      </c>
      <c r="C75" s="2">
        <f aca="true" t="shared" si="13" ref="C75:K75">+C84-(((C80+C81+C78)*C70)-C79)</f>
        <v>101503428.91449183</v>
      </c>
      <c r="D75" s="2">
        <f t="shared" si="13"/>
        <v>0</v>
      </c>
      <c r="E75" s="2">
        <f t="shared" si="13"/>
        <v>6300000</v>
      </c>
      <c r="F75" s="2">
        <f t="shared" si="13"/>
        <v>0</v>
      </c>
      <c r="G75" s="2">
        <f t="shared" si="13"/>
        <v>0</v>
      </c>
      <c r="H75" s="2">
        <f t="shared" si="13"/>
        <v>0</v>
      </c>
      <c r="I75" s="2">
        <f t="shared" si="13"/>
        <v>-508765432.42925996</v>
      </c>
      <c r="J75" s="2">
        <f t="shared" si="13"/>
        <v>-509238766.2671394</v>
      </c>
      <c r="K75" s="2">
        <f t="shared" si="13"/>
        <v>-509737660.29724795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271750511</v>
      </c>
      <c r="C77" s="3">
        <v>208354655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198058920</v>
      </c>
      <c r="J77" s="3">
        <v>208754101</v>
      </c>
      <c r="K77" s="3">
        <v>220026822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1246282648</v>
      </c>
      <c r="C79" s="3">
        <v>531127376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552632276</v>
      </c>
      <c r="C80" s="3">
        <v>298578682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122553139</v>
      </c>
      <c r="J80" s="3">
        <v>129171007</v>
      </c>
      <c r="K80" s="3">
        <v>136146240</v>
      </c>
    </row>
    <row r="81" spans="1:11" ht="13.5" hidden="1">
      <c r="A81" s="1" t="s">
        <v>70</v>
      </c>
      <c r="B81" s="3">
        <v>146774293</v>
      </c>
      <c r="C81" s="3">
        <v>338752968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158452962</v>
      </c>
      <c r="C82" s="3">
        <v>11303986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903520</v>
      </c>
      <c r="C83" s="3">
        <v>140451442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14165872</v>
      </c>
      <c r="J83" s="3">
        <v>14930830</v>
      </c>
      <c r="K83" s="3">
        <v>15737096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6300000</v>
      </c>
      <c r="F84" s="3">
        <v>0</v>
      </c>
      <c r="G84" s="3">
        <v>0</v>
      </c>
      <c r="H84" s="3">
        <v>0</v>
      </c>
      <c r="I84" s="3">
        <v>-500000000</v>
      </c>
      <c r="J84" s="3">
        <v>-500000000</v>
      </c>
      <c r="K84" s="3">
        <v>-500000000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14621397</v>
      </c>
      <c r="C5" s="6">
        <v>17025929</v>
      </c>
      <c r="D5" s="23">
        <v>35528632</v>
      </c>
      <c r="E5" s="24">
        <v>18151920</v>
      </c>
      <c r="F5" s="6">
        <v>19129000</v>
      </c>
      <c r="G5" s="25">
        <v>19129000</v>
      </c>
      <c r="H5" s="26">
        <v>16639770</v>
      </c>
      <c r="I5" s="24">
        <v>20276740</v>
      </c>
      <c r="J5" s="6">
        <v>21696111</v>
      </c>
      <c r="K5" s="25">
        <v>23214839</v>
      </c>
    </row>
    <row r="6" spans="1:11" ht="12.75">
      <c r="A6" s="22" t="s">
        <v>19</v>
      </c>
      <c r="B6" s="6">
        <v>112624000</v>
      </c>
      <c r="C6" s="6">
        <v>111451530</v>
      </c>
      <c r="D6" s="23">
        <v>133013429</v>
      </c>
      <c r="E6" s="24">
        <v>118068504</v>
      </c>
      <c r="F6" s="6">
        <v>113654465</v>
      </c>
      <c r="G6" s="25">
        <v>113654465</v>
      </c>
      <c r="H6" s="26">
        <v>153758890</v>
      </c>
      <c r="I6" s="24">
        <v>157374054</v>
      </c>
      <c r="J6" s="6">
        <v>169784901</v>
      </c>
      <c r="K6" s="25">
        <v>184682319</v>
      </c>
    </row>
    <row r="7" spans="1:11" ht="12.75">
      <c r="A7" s="22" t="s">
        <v>20</v>
      </c>
      <c r="B7" s="6">
        <v>547003</v>
      </c>
      <c r="C7" s="6">
        <v>1404420</v>
      </c>
      <c r="D7" s="23">
        <v>0</v>
      </c>
      <c r="E7" s="24">
        <v>0</v>
      </c>
      <c r="F7" s="6">
        <v>1056245</v>
      </c>
      <c r="G7" s="25">
        <v>1056245</v>
      </c>
      <c r="H7" s="26">
        <v>0</v>
      </c>
      <c r="I7" s="24">
        <v>1119000</v>
      </c>
      <c r="J7" s="6">
        <v>1197330</v>
      </c>
      <c r="K7" s="25">
        <v>1281143</v>
      </c>
    </row>
    <row r="8" spans="1:11" ht="12.75">
      <c r="A8" s="22" t="s">
        <v>21</v>
      </c>
      <c r="B8" s="6">
        <v>50346000</v>
      </c>
      <c r="C8" s="6">
        <v>111104000</v>
      </c>
      <c r="D8" s="23">
        <v>141776749</v>
      </c>
      <c r="E8" s="24">
        <v>139907004</v>
      </c>
      <c r="F8" s="6">
        <v>126955000</v>
      </c>
      <c r="G8" s="25">
        <v>126955000</v>
      </c>
      <c r="H8" s="26">
        <v>134382195</v>
      </c>
      <c r="I8" s="24">
        <v>146421000</v>
      </c>
      <c r="J8" s="6">
        <v>160966000</v>
      </c>
      <c r="K8" s="25">
        <v>178462000</v>
      </c>
    </row>
    <row r="9" spans="1:11" ht="12.75">
      <c r="A9" s="22" t="s">
        <v>22</v>
      </c>
      <c r="B9" s="6">
        <v>43015374</v>
      </c>
      <c r="C9" s="6">
        <v>13701559</v>
      </c>
      <c r="D9" s="23">
        <v>14909879</v>
      </c>
      <c r="E9" s="24">
        <v>38861592</v>
      </c>
      <c r="F9" s="6">
        <v>33400268</v>
      </c>
      <c r="G9" s="25">
        <v>33400268</v>
      </c>
      <c r="H9" s="26">
        <v>23275757</v>
      </c>
      <c r="I9" s="24">
        <v>13864500</v>
      </c>
      <c r="J9" s="6">
        <v>14834262</v>
      </c>
      <c r="K9" s="25">
        <v>15873466</v>
      </c>
    </row>
    <row r="10" spans="1:11" ht="20.25">
      <c r="A10" s="27" t="s">
        <v>102</v>
      </c>
      <c r="B10" s="28">
        <f>SUM(B5:B9)</f>
        <v>221153774</v>
      </c>
      <c r="C10" s="29">
        <f aca="true" t="shared" si="0" ref="C10:K10">SUM(C5:C9)</f>
        <v>254687438</v>
      </c>
      <c r="D10" s="30">
        <f t="shared" si="0"/>
        <v>325228689</v>
      </c>
      <c r="E10" s="28">
        <f t="shared" si="0"/>
        <v>314989020</v>
      </c>
      <c r="F10" s="29">
        <f t="shared" si="0"/>
        <v>294194978</v>
      </c>
      <c r="G10" s="31">
        <f t="shared" si="0"/>
        <v>294194978</v>
      </c>
      <c r="H10" s="32">
        <f t="shared" si="0"/>
        <v>328056612</v>
      </c>
      <c r="I10" s="28">
        <f t="shared" si="0"/>
        <v>339055294</v>
      </c>
      <c r="J10" s="29">
        <f t="shared" si="0"/>
        <v>368478604</v>
      </c>
      <c r="K10" s="31">
        <f t="shared" si="0"/>
        <v>403513767</v>
      </c>
    </row>
    <row r="11" spans="1:11" ht="12.75">
      <c r="A11" s="22" t="s">
        <v>23</v>
      </c>
      <c r="B11" s="6">
        <v>98807147</v>
      </c>
      <c r="C11" s="6">
        <v>115171841</v>
      </c>
      <c r="D11" s="23">
        <v>160838171</v>
      </c>
      <c r="E11" s="24">
        <v>108314004</v>
      </c>
      <c r="F11" s="6">
        <v>127801002</v>
      </c>
      <c r="G11" s="25">
        <v>127801002</v>
      </c>
      <c r="H11" s="26">
        <v>135514401</v>
      </c>
      <c r="I11" s="24">
        <v>154684553</v>
      </c>
      <c r="J11" s="6">
        <v>164739049</v>
      </c>
      <c r="K11" s="25">
        <v>175447087</v>
      </c>
    </row>
    <row r="12" spans="1:11" ht="12.75">
      <c r="A12" s="22" t="s">
        <v>24</v>
      </c>
      <c r="B12" s="6">
        <v>3927484</v>
      </c>
      <c r="C12" s="6">
        <v>8522405</v>
      </c>
      <c r="D12" s="23">
        <v>9898253</v>
      </c>
      <c r="E12" s="24">
        <v>10019700</v>
      </c>
      <c r="F12" s="6">
        <v>10878400</v>
      </c>
      <c r="G12" s="25">
        <v>10878400</v>
      </c>
      <c r="H12" s="26">
        <v>10225192</v>
      </c>
      <c r="I12" s="24">
        <v>11140000</v>
      </c>
      <c r="J12" s="6">
        <v>11864000</v>
      </c>
      <c r="K12" s="25">
        <v>12635274</v>
      </c>
    </row>
    <row r="13" spans="1:11" ht="12.75">
      <c r="A13" s="22" t="s">
        <v>103</v>
      </c>
      <c r="B13" s="6">
        <v>26394043</v>
      </c>
      <c r="C13" s="6">
        <v>26849089</v>
      </c>
      <c r="D13" s="23">
        <v>28165477</v>
      </c>
      <c r="E13" s="24">
        <v>31240560</v>
      </c>
      <c r="F13" s="6">
        <v>28500001</v>
      </c>
      <c r="G13" s="25">
        <v>28500001</v>
      </c>
      <c r="H13" s="26">
        <v>29537544</v>
      </c>
      <c r="I13" s="24">
        <v>30352501</v>
      </c>
      <c r="J13" s="6">
        <v>32325413</v>
      </c>
      <c r="K13" s="25">
        <v>34426564</v>
      </c>
    </row>
    <row r="14" spans="1:11" ht="12.75">
      <c r="A14" s="22" t="s">
        <v>25</v>
      </c>
      <c r="B14" s="6">
        <v>1835592</v>
      </c>
      <c r="C14" s="6">
        <v>2055667</v>
      </c>
      <c r="D14" s="23">
        <v>1841420</v>
      </c>
      <c r="E14" s="24">
        <v>0</v>
      </c>
      <c r="F14" s="6">
        <v>2800000</v>
      </c>
      <c r="G14" s="25">
        <v>2800000</v>
      </c>
      <c r="H14" s="26">
        <v>1747117</v>
      </c>
      <c r="I14" s="24">
        <v>2982000</v>
      </c>
      <c r="J14" s="6">
        <v>3176000</v>
      </c>
      <c r="K14" s="25">
        <v>3382259</v>
      </c>
    </row>
    <row r="15" spans="1:11" ht="12.75">
      <c r="A15" s="22" t="s">
        <v>26</v>
      </c>
      <c r="B15" s="6">
        <v>67563634</v>
      </c>
      <c r="C15" s="6">
        <v>85567820</v>
      </c>
      <c r="D15" s="23">
        <v>93328415</v>
      </c>
      <c r="E15" s="24">
        <v>72922548</v>
      </c>
      <c r="F15" s="6">
        <v>78367000</v>
      </c>
      <c r="G15" s="25">
        <v>78367000</v>
      </c>
      <c r="H15" s="26">
        <v>119121322</v>
      </c>
      <c r="I15" s="24">
        <v>92090852</v>
      </c>
      <c r="J15" s="6">
        <v>101037437</v>
      </c>
      <c r="K15" s="25">
        <v>110865027</v>
      </c>
    </row>
    <row r="16" spans="1:11" ht="12.75">
      <c r="A16" s="22" t="s">
        <v>21</v>
      </c>
      <c r="B16" s="6">
        <v>0</v>
      </c>
      <c r="C16" s="6">
        <v>7220096</v>
      </c>
      <c r="D16" s="23">
        <v>1113484</v>
      </c>
      <c r="E16" s="24">
        <v>5107800</v>
      </c>
      <c r="F16" s="6">
        <v>8268469</v>
      </c>
      <c r="G16" s="25">
        <v>8268469</v>
      </c>
      <c r="H16" s="26">
        <v>3857392</v>
      </c>
      <c r="I16" s="24">
        <v>4859178</v>
      </c>
      <c r="J16" s="6">
        <v>5377746</v>
      </c>
      <c r="K16" s="25">
        <v>5963634</v>
      </c>
    </row>
    <row r="17" spans="1:11" ht="12.75">
      <c r="A17" s="22" t="s">
        <v>27</v>
      </c>
      <c r="B17" s="6">
        <v>22626348</v>
      </c>
      <c r="C17" s="6">
        <v>46104754</v>
      </c>
      <c r="D17" s="23">
        <v>105965848</v>
      </c>
      <c r="E17" s="24">
        <v>75732612</v>
      </c>
      <c r="F17" s="6">
        <v>44363248</v>
      </c>
      <c r="G17" s="25">
        <v>44363248</v>
      </c>
      <c r="H17" s="26">
        <v>93140752</v>
      </c>
      <c r="I17" s="24">
        <v>42946303</v>
      </c>
      <c r="J17" s="6">
        <v>49960784</v>
      </c>
      <c r="K17" s="25">
        <v>60794418</v>
      </c>
    </row>
    <row r="18" spans="1:11" ht="12.75">
      <c r="A18" s="33" t="s">
        <v>28</v>
      </c>
      <c r="B18" s="34">
        <f>SUM(B11:B17)</f>
        <v>221154248</v>
      </c>
      <c r="C18" s="35">
        <f aca="true" t="shared" si="1" ref="C18:K18">SUM(C11:C17)</f>
        <v>291491672</v>
      </c>
      <c r="D18" s="36">
        <f t="shared" si="1"/>
        <v>401151068</v>
      </c>
      <c r="E18" s="34">
        <f t="shared" si="1"/>
        <v>303337224</v>
      </c>
      <c r="F18" s="35">
        <f t="shared" si="1"/>
        <v>300978120</v>
      </c>
      <c r="G18" s="37">
        <f t="shared" si="1"/>
        <v>300978120</v>
      </c>
      <c r="H18" s="38">
        <f t="shared" si="1"/>
        <v>393143720</v>
      </c>
      <c r="I18" s="34">
        <f t="shared" si="1"/>
        <v>339055387</v>
      </c>
      <c r="J18" s="35">
        <f t="shared" si="1"/>
        <v>368480429</v>
      </c>
      <c r="K18" s="37">
        <f t="shared" si="1"/>
        <v>403514263</v>
      </c>
    </row>
    <row r="19" spans="1:11" ht="12.75">
      <c r="A19" s="33" t="s">
        <v>29</v>
      </c>
      <c r="B19" s="39">
        <f>+B10-B18</f>
        <v>-474</v>
      </c>
      <c r="C19" s="40">
        <f aca="true" t="shared" si="2" ref="C19:K19">+C10-C18</f>
        <v>-36804234</v>
      </c>
      <c r="D19" s="41">
        <f t="shared" si="2"/>
        <v>-75922379</v>
      </c>
      <c r="E19" s="39">
        <f t="shared" si="2"/>
        <v>11651796</v>
      </c>
      <c r="F19" s="40">
        <f t="shared" si="2"/>
        <v>-6783142</v>
      </c>
      <c r="G19" s="42">
        <f t="shared" si="2"/>
        <v>-6783142</v>
      </c>
      <c r="H19" s="43">
        <f t="shared" si="2"/>
        <v>-65087108</v>
      </c>
      <c r="I19" s="39">
        <f t="shared" si="2"/>
        <v>-93</v>
      </c>
      <c r="J19" s="40">
        <f t="shared" si="2"/>
        <v>-1825</v>
      </c>
      <c r="K19" s="42">
        <f t="shared" si="2"/>
        <v>-496</v>
      </c>
    </row>
    <row r="20" spans="1:11" ht="20.25">
      <c r="A20" s="44" t="s">
        <v>30</v>
      </c>
      <c r="B20" s="45">
        <v>14355000</v>
      </c>
      <c r="C20" s="46">
        <v>0</v>
      </c>
      <c r="D20" s="47">
        <v>24715202</v>
      </c>
      <c r="E20" s="45">
        <v>30984000</v>
      </c>
      <c r="F20" s="46">
        <v>0</v>
      </c>
      <c r="G20" s="48">
        <v>0</v>
      </c>
      <c r="H20" s="49">
        <v>18998941</v>
      </c>
      <c r="I20" s="45">
        <v>39016000</v>
      </c>
      <c r="J20" s="46">
        <v>40465000</v>
      </c>
      <c r="K20" s="48">
        <v>42807000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14354526</v>
      </c>
      <c r="C22" s="57">
        <f aca="true" t="shared" si="3" ref="C22:K22">SUM(C19:C21)</f>
        <v>-36804234</v>
      </c>
      <c r="D22" s="58">
        <f t="shared" si="3"/>
        <v>-51207177</v>
      </c>
      <c r="E22" s="56">
        <f t="shared" si="3"/>
        <v>42635796</v>
      </c>
      <c r="F22" s="57">
        <f t="shared" si="3"/>
        <v>-6783142</v>
      </c>
      <c r="G22" s="59">
        <f t="shared" si="3"/>
        <v>-6783142</v>
      </c>
      <c r="H22" s="60">
        <f t="shared" si="3"/>
        <v>-46088167</v>
      </c>
      <c r="I22" s="56">
        <f t="shared" si="3"/>
        <v>39015907</v>
      </c>
      <c r="J22" s="57">
        <f t="shared" si="3"/>
        <v>40463175</v>
      </c>
      <c r="K22" s="59">
        <f t="shared" si="3"/>
        <v>42806504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14354526</v>
      </c>
      <c r="C24" s="40">
        <f aca="true" t="shared" si="4" ref="C24:K24">SUM(C22:C23)</f>
        <v>-36804234</v>
      </c>
      <c r="D24" s="41">
        <f t="shared" si="4"/>
        <v>-51207177</v>
      </c>
      <c r="E24" s="39">
        <f t="shared" si="4"/>
        <v>42635796</v>
      </c>
      <c r="F24" s="40">
        <f t="shared" si="4"/>
        <v>-6783142</v>
      </c>
      <c r="G24" s="42">
        <f t="shared" si="4"/>
        <v>-6783142</v>
      </c>
      <c r="H24" s="43">
        <f t="shared" si="4"/>
        <v>-46088167</v>
      </c>
      <c r="I24" s="39">
        <f t="shared" si="4"/>
        <v>39015907</v>
      </c>
      <c r="J24" s="40">
        <f t="shared" si="4"/>
        <v>40463175</v>
      </c>
      <c r="K24" s="42">
        <f t="shared" si="4"/>
        <v>42806504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17917000</v>
      </c>
      <c r="C27" s="7">
        <v>32631361</v>
      </c>
      <c r="D27" s="69">
        <v>24854351</v>
      </c>
      <c r="E27" s="70">
        <v>40984008</v>
      </c>
      <c r="F27" s="7">
        <v>45100075</v>
      </c>
      <c r="G27" s="71">
        <v>45100075</v>
      </c>
      <c r="H27" s="72">
        <v>33226381</v>
      </c>
      <c r="I27" s="70">
        <v>39016000</v>
      </c>
      <c r="J27" s="7">
        <v>40465000</v>
      </c>
      <c r="K27" s="71">
        <v>42807000</v>
      </c>
    </row>
    <row r="28" spans="1:11" ht="12.75">
      <c r="A28" s="73" t="s">
        <v>34</v>
      </c>
      <c r="B28" s="6">
        <v>14356000</v>
      </c>
      <c r="C28" s="6">
        <v>32631361</v>
      </c>
      <c r="D28" s="23">
        <v>23606927</v>
      </c>
      <c r="E28" s="24">
        <v>40984008</v>
      </c>
      <c r="F28" s="6">
        <v>45100075</v>
      </c>
      <c r="G28" s="25">
        <v>45100075</v>
      </c>
      <c r="H28" s="26">
        <v>41753717</v>
      </c>
      <c r="I28" s="24">
        <v>39016000</v>
      </c>
      <c r="J28" s="6">
        <v>40465000</v>
      </c>
      <c r="K28" s="25">
        <v>42807000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3561000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17917000</v>
      </c>
      <c r="C32" s="7">
        <f aca="true" t="shared" si="5" ref="C32:K32">SUM(C28:C31)</f>
        <v>32631361</v>
      </c>
      <c r="D32" s="69">
        <f t="shared" si="5"/>
        <v>23606927</v>
      </c>
      <c r="E32" s="70">
        <f t="shared" si="5"/>
        <v>40984008</v>
      </c>
      <c r="F32" s="7">
        <f t="shared" si="5"/>
        <v>45100075</v>
      </c>
      <c r="G32" s="71">
        <f t="shared" si="5"/>
        <v>45100075</v>
      </c>
      <c r="H32" s="72">
        <f t="shared" si="5"/>
        <v>41753717</v>
      </c>
      <c r="I32" s="70">
        <f t="shared" si="5"/>
        <v>39016000</v>
      </c>
      <c r="J32" s="7">
        <f t="shared" si="5"/>
        <v>40465000</v>
      </c>
      <c r="K32" s="71">
        <f t="shared" si="5"/>
        <v>42807000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209549000</v>
      </c>
      <c r="C35" s="6">
        <v>277472902</v>
      </c>
      <c r="D35" s="23">
        <v>307924658</v>
      </c>
      <c r="E35" s="24">
        <v>5108340</v>
      </c>
      <c r="F35" s="6">
        <v>-23492253</v>
      </c>
      <c r="G35" s="25">
        <v>-23492253</v>
      </c>
      <c r="H35" s="26">
        <v>302354802</v>
      </c>
      <c r="I35" s="24">
        <v>-85</v>
      </c>
      <c r="J35" s="6">
        <v>-1810</v>
      </c>
      <c r="K35" s="25">
        <v>-490</v>
      </c>
    </row>
    <row r="36" spans="1:11" ht="12.75">
      <c r="A36" s="22" t="s">
        <v>40</v>
      </c>
      <c r="B36" s="6">
        <v>436872000</v>
      </c>
      <c r="C36" s="6">
        <v>457240449</v>
      </c>
      <c r="D36" s="23">
        <v>453929324</v>
      </c>
      <c r="E36" s="24">
        <v>37527456</v>
      </c>
      <c r="F36" s="6">
        <v>16709111</v>
      </c>
      <c r="G36" s="25">
        <v>16709111</v>
      </c>
      <c r="H36" s="26">
        <v>437192795</v>
      </c>
      <c r="I36" s="24">
        <v>39016000</v>
      </c>
      <c r="J36" s="6">
        <v>40465000</v>
      </c>
      <c r="K36" s="25">
        <v>42807000</v>
      </c>
    </row>
    <row r="37" spans="1:11" ht="12.75">
      <c r="A37" s="22" t="s">
        <v>41</v>
      </c>
      <c r="B37" s="6">
        <v>340441000</v>
      </c>
      <c r="C37" s="6">
        <v>447418215</v>
      </c>
      <c r="D37" s="23">
        <v>539516802</v>
      </c>
      <c r="E37" s="24">
        <v>0</v>
      </c>
      <c r="F37" s="6">
        <v>0</v>
      </c>
      <c r="G37" s="25">
        <v>0</v>
      </c>
      <c r="H37" s="26">
        <v>565509661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41467000</v>
      </c>
      <c r="C38" s="6">
        <v>30686053</v>
      </c>
      <c r="D38" s="23">
        <v>16935251</v>
      </c>
      <c r="E38" s="24">
        <v>0</v>
      </c>
      <c r="F38" s="6">
        <v>0</v>
      </c>
      <c r="G38" s="25">
        <v>0</v>
      </c>
      <c r="H38" s="26">
        <v>13014704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264513000</v>
      </c>
      <c r="C39" s="6">
        <v>256609083</v>
      </c>
      <c r="D39" s="23">
        <v>256609084</v>
      </c>
      <c r="E39" s="24">
        <v>0</v>
      </c>
      <c r="F39" s="6">
        <v>0</v>
      </c>
      <c r="G39" s="25">
        <v>0</v>
      </c>
      <c r="H39" s="26">
        <v>206832738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29876196</v>
      </c>
      <c r="C42" s="6">
        <v>30242331</v>
      </c>
      <c r="D42" s="23">
        <v>-215549218</v>
      </c>
      <c r="E42" s="24">
        <v>-269388852</v>
      </c>
      <c r="F42" s="6">
        <v>27468792</v>
      </c>
      <c r="G42" s="25">
        <v>27468792</v>
      </c>
      <c r="H42" s="26">
        <v>-144936199</v>
      </c>
      <c r="I42" s="24">
        <v>28944172</v>
      </c>
      <c r="J42" s="6">
        <v>28958853</v>
      </c>
      <c r="K42" s="25">
        <v>31361069</v>
      </c>
    </row>
    <row r="43" spans="1:11" ht="12.75">
      <c r="A43" s="22" t="s">
        <v>46</v>
      </c>
      <c r="B43" s="6">
        <v>-23976692</v>
      </c>
      <c r="C43" s="6">
        <v>-25120408</v>
      </c>
      <c r="D43" s="23">
        <v>-18267697</v>
      </c>
      <c r="E43" s="24">
        <v>-40759008</v>
      </c>
      <c r="F43" s="6">
        <v>-45100075</v>
      </c>
      <c r="G43" s="25">
        <v>-45100075</v>
      </c>
      <c r="H43" s="26">
        <v>-9791844</v>
      </c>
      <c r="I43" s="24">
        <v>-39016000</v>
      </c>
      <c r="J43" s="6">
        <v>-40465000</v>
      </c>
      <c r="K43" s="25">
        <v>-42807000</v>
      </c>
    </row>
    <row r="44" spans="1:11" ht="12.75">
      <c r="A44" s="22" t="s">
        <v>47</v>
      </c>
      <c r="B44" s="6">
        <v>-6638318</v>
      </c>
      <c r="C44" s="6">
        <v>-4707803</v>
      </c>
      <c r="D44" s="23">
        <v>4308727</v>
      </c>
      <c r="E44" s="24">
        <v>-4645288</v>
      </c>
      <c r="F44" s="6">
        <v>0</v>
      </c>
      <c r="G44" s="25">
        <v>0</v>
      </c>
      <c r="H44" s="26">
        <v>4688484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784897</v>
      </c>
      <c r="C45" s="7">
        <v>1199017</v>
      </c>
      <c r="D45" s="69">
        <v>-215703197</v>
      </c>
      <c r="E45" s="70">
        <v>-314793148</v>
      </c>
      <c r="F45" s="7">
        <v>-17631283</v>
      </c>
      <c r="G45" s="71">
        <v>-17631283</v>
      </c>
      <c r="H45" s="72">
        <v>-199292342</v>
      </c>
      <c r="I45" s="70">
        <v>-10071828</v>
      </c>
      <c r="J45" s="7">
        <v>-11506147</v>
      </c>
      <c r="K45" s="71">
        <v>-11445931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12461400</v>
      </c>
      <c r="C48" s="6">
        <v>13804991</v>
      </c>
      <c r="D48" s="23">
        <v>24411527</v>
      </c>
      <c r="E48" s="24">
        <v>3456348</v>
      </c>
      <c r="F48" s="6">
        <v>-24525245</v>
      </c>
      <c r="G48" s="25">
        <v>-24525245</v>
      </c>
      <c r="H48" s="26">
        <v>12239568</v>
      </c>
      <c r="I48" s="24">
        <v>-85</v>
      </c>
      <c r="J48" s="6">
        <v>-1810</v>
      </c>
      <c r="K48" s="25">
        <v>-490</v>
      </c>
    </row>
    <row r="49" spans="1:11" ht="12.75">
      <c r="A49" s="22" t="s">
        <v>51</v>
      </c>
      <c r="B49" s="6">
        <f>+B75</f>
        <v>78845297.08280751</v>
      </c>
      <c r="C49" s="6">
        <f aca="true" t="shared" si="6" ref="C49:K49">+C75</f>
        <v>101125988.9788934</v>
      </c>
      <c r="D49" s="23">
        <f t="shared" si="6"/>
        <v>359766098.48080635</v>
      </c>
      <c r="E49" s="24">
        <f t="shared" si="6"/>
        <v>37922726</v>
      </c>
      <c r="F49" s="6">
        <f t="shared" si="6"/>
        <v>38203857.49634965</v>
      </c>
      <c r="G49" s="25">
        <f t="shared" si="6"/>
        <v>38203857.49634965</v>
      </c>
      <c r="H49" s="26">
        <f t="shared" si="6"/>
        <v>388256710.5826955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-66383897.08280751</v>
      </c>
      <c r="C50" s="7">
        <f aca="true" t="shared" si="7" ref="C50:K50">+C48-C49</f>
        <v>-87320997.9788934</v>
      </c>
      <c r="D50" s="69">
        <f t="shared" si="7"/>
        <v>-335354571.48080635</v>
      </c>
      <c r="E50" s="70">
        <f t="shared" si="7"/>
        <v>-34466378</v>
      </c>
      <c r="F50" s="7">
        <f t="shared" si="7"/>
        <v>-62729102.49634965</v>
      </c>
      <c r="G50" s="71">
        <f t="shared" si="7"/>
        <v>-62729102.49634965</v>
      </c>
      <c r="H50" s="72">
        <f t="shared" si="7"/>
        <v>-376017142.5826955</v>
      </c>
      <c r="I50" s="70">
        <f t="shared" si="7"/>
        <v>-85</v>
      </c>
      <c r="J50" s="7">
        <f t="shared" si="7"/>
        <v>-1810</v>
      </c>
      <c r="K50" s="71">
        <f t="shared" si="7"/>
        <v>-490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436871000</v>
      </c>
      <c r="C53" s="6">
        <v>457240361</v>
      </c>
      <c r="D53" s="23">
        <v>453929324</v>
      </c>
      <c r="E53" s="24">
        <v>37527456</v>
      </c>
      <c r="F53" s="6">
        <v>16709111</v>
      </c>
      <c r="G53" s="25">
        <v>16709111</v>
      </c>
      <c r="H53" s="26">
        <v>437192795</v>
      </c>
      <c r="I53" s="24">
        <v>39016000</v>
      </c>
      <c r="J53" s="6">
        <v>40465000</v>
      </c>
      <c r="K53" s="25">
        <v>42807000</v>
      </c>
    </row>
    <row r="54" spans="1:11" ht="12.75">
      <c r="A54" s="22" t="s">
        <v>55</v>
      </c>
      <c r="B54" s="6">
        <v>26394043</v>
      </c>
      <c r="C54" s="6">
        <v>26849089</v>
      </c>
      <c r="D54" s="23">
        <v>0</v>
      </c>
      <c r="E54" s="24">
        <v>31240560</v>
      </c>
      <c r="F54" s="6">
        <v>28500001</v>
      </c>
      <c r="G54" s="25">
        <v>28500001</v>
      </c>
      <c r="H54" s="26">
        <v>26351311</v>
      </c>
      <c r="I54" s="24">
        <v>30352501</v>
      </c>
      <c r="J54" s="6">
        <v>32325413</v>
      </c>
      <c r="K54" s="25">
        <v>34426564</v>
      </c>
    </row>
    <row r="55" spans="1:11" ht="12.75">
      <c r="A55" s="22" t="s">
        <v>56</v>
      </c>
      <c r="B55" s="6">
        <v>3561000</v>
      </c>
      <c r="C55" s="6">
        <v>0</v>
      </c>
      <c r="D55" s="23">
        <v>-473417</v>
      </c>
      <c r="E55" s="24">
        <v>0</v>
      </c>
      <c r="F55" s="6">
        <v>0</v>
      </c>
      <c r="G55" s="25">
        <v>0</v>
      </c>
      <c r="H55" s="26">
        <v>-471414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17828000</v>
      </c>
      <c r="C56" s="6">
        <v>12794000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6649009</v>
      </c>
      <c r="C59" s="6">
        <v>7016096</v>
      </c>
      <c r="D59" s="23">
        <v>4613484</v>
      </c>
      <c r="E59" s="24">
        <v>5113484</v>
      </c>
      <c r="F59" s="6">
        <v>5113484</v>
      </c>
      <c r="G59" s="25">
        <v>5113484</v>
      </c>
      <c r="H59" s="26">
        <v>5113484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6649009</v>
      </c>
      <c r="C60" s="6">
        <v>7016096</v>
      </c>
      <c r="D60" s="23">
        <v>4613484</v>
      </c>
      <c r="E60" s="24">
        <v>5113484</v>
      </c>
      <c r="F60" s="6">
        <v>5113484</v>
      </c>
      <c r="G60" s="25">
        <v>5113484</v>
      </c>
      <c r="H60" s="26">
        <v>5113484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5904</v>
      </c>
      <c r="F63" s="98">
        <v>5904</v>
      </c>
      <c r="G63" s="99">
        <v>5904</v>
      </c>
      <c r="H63" s="100">
        <v>5904</v>
      </c>
      <c r="I63" s="97">
        <v>5904</v>
      </c>
      <c r="J63" s="98">
        <v>5904</v>
      </c>
      <c r="K63" s="99">
        <v>5904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5751</v>
      </c>
      <c r="F64" s="98">
        <v>5751</v>
      </c>
      <c r="G64" s="99">
        <v>5751</v>
      </c>
      <c r="H64" s="100">
        <v>5751</v>
      </c>
      <c r="I64" s="97">
        <v>5751</v>
      </c>
      <c r="J64" s="98">
        <v>5751</v>
      </c>
      <c r="K64" s="99">
        <v>5751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1.6576524581939251</v>
      </c>
      <c r="C70" s="5">
        <f aca="true" t="shared" si="8" ref="C70:K70">IF(ISERROR(C71/C72),0,(C71/C72))</f>
        <v>1.6552796630215239</v>
      </c>
      <c r="D70" s="5">
        <f t="shared" si="8"/>
        <v>0.782532599447659</v>
      </c>
      <c r="E70" s="5">
        <f t="shared" si="8"/>
        <v>0</v>
      </c>
      <c r="F70" s="5">
        <f t="shared" si="8"/>
        <v>0.9965754852412687</v>
      </c>
      <c r="G70" s="5">
        <f t="shared" si="8"/>
        <v>0.9965754852412687</v>
      </c>
      <c r="H70" s="5">
        <f t="shared" si="8"/>
        <v>0.6818918013479718</v>
      </c>
      <c r="I70" s="5">
        <f t="shared" si="8"/>
        <v>0.9891750501931846</v>
      </c>
      <c r="J70" s="5">
        <f t="shared" si="8"/>
        <v>0.9802390118579237</v>
      </c>
      <c r="K70" s="5">
        <f t="shared" si="8"/>
        <v>0.9829132267542051</v>
      </c>
    </row>
    <row r="71" spans="1:11" ht="12.75" hidden="1">
      <c r="A71" s="2" t="s">
        <v>108</v>
      </c>
      <c r="B71" s="2">
        <f>+B83</f>
        <v>225943066</v>
      </c>
      <c r="C71" s="2">
        <f aca="true" t="shared" si="9" ref="C71:K71">+C83</f>
        <v>230356554</v>
      </c>
      <c r="D71" s="2">
        <f t="shared" si="9"/>
        <v>142551170</v>
      </c>
      <c r="E71" s="2">
        <f t="shared" si="9"/>
        <v>0</v>
      </c>
      <c r="F71" s="2">
        <f t="shared" si="9"/>
        <v>164580189</v>
      </c>
      <c r="G71" s="2">
        <f t="shared" si="9"/>
        <v>164580189</v>
      </c>
      <c r="H71" s="2">
        <f t="shared" si="9"/>
        <v>125915272</v>
      </c>
      <c r="I71" s="2">
        <f t="shared" si="9"/>
        <v>188354058</v>
      </c>
      <c r="J71" s="2">
        <f t="shared" si="9"/>
        <v>201084539</v>
      </c>
      <c r="K71" s="2">
        <f t="shared" si="9"/>
        <v>218709235</v>
      </c>
    </row>
    <row r="72" spans="1:11" ht="12.75" hidden="1">
      <c r="A72" s="2" t="s">
        <v>109</v>
      </c>
      <c r="B72" s="2">
        <f>+B77</f>
        <v>136303038</v>
      </c>
      <c r="C72" s="2">
        <f aca="true" t="shared" si="10" ref="C72:K72">+C77</f>
        <v>139164734</v>
      </c>
      <c r="D72" s="2">
        <f t="shared" si="10"/>
        <v>182166430</v>
      </c>
      <c r="E72" s="2">
        <f t="shared" si="10"/>
        <v>171985008</v>
      </c>
      <c r="F72" s="2">
        <f t="shared" si="10"/>
        <v>165145733</v>
      </c>
      <c r="G72" s="2">
        <f t="shared" si="10"/>
        <v>165145733</v>
      </c>
      <c r="H72" s="2">
        <f t="shared" si="10"/>
        <v>184655794</v>
      </c>
      <c r="I72" s="2">
        <f t="shared" si="10"/>
        <v>190415294</v>
      </c>
      <c r="J72" s="2">
        <f t="shared" si="10"/>
        <v>205138274</v>
      </c>
      <c r="K72" s="2">
        <f t="shared" si="10"/>
        <v>222511234</v>
      </c>
    </row>
    <row r="73" spans="1:11" ht="12.75" hidden="1">
      <c r="A73" s="2" t="s">
        <v>110</v>
      </c>
      <c r="B73" s="2">
        <f>+B74</f>
        <v>103125750.83333334</v>
      </c>
      <c r="C73" s="2">
        <f aca="true" t="shared" si="11" ref="C73:K73">+(C78+C80+C81+C82)-(B78+B80+B81+B82)</f>
        <v>66542200</v>
      </c>
      <c r="D73" s="2">
        <f t="shared" si="11"/>
        <v>21881699</v>
      </c>
      <c r="E73" s="2">
        <f t="shared" si="11"/>
        <v>-242280107</v>
      </c>
      <c r="F73" s="2">
        <f>+(F78+F80+F81+F82)-(D78+D80+D81+D82)</f>
        <v>-242899107</v>
      </c>
      <c r="G73" s="2">
        <f>+(G78+G80+G81+G82)-(D78+D80+D81+D82)</f>
        <v>-242899107</v>
      </c>
      <c r="H73" s="2">
        <f>+(H78+H80+H81+H82)-(D78+D80+D81+D82)</f>
        <v>8565859</v>
      </c>
      <c r="I73" s="2">
        <f>+(I78+I80+I81+I82)-(E78+E80+E81+E82)</f>
        <v>-1651992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111</v>
      </c>
      <c r="B74" s="2">
        <f>+TREND(C74:E74)</f>
        <v>103125750.83333334</v>
      </c>
      <c r="C74" s="2">
        <f>+C73</f>
        <v>66542200</v>
      </c>
      <c r="D74" s="2">
        <f aca="true" t="shared" si="12" ref="D74:K74">+D73</f>
        <v>21881699</v>
      </c>
      <c r="E74" s="2">
        <f t="shared" si="12"/>
        <v>-242280107</v>
      </c>
      <c r="F74" s="2">
        <f t="shared" si="12"/>
        <v>-242899107</v>
      </c>
      <c r="G74" s="2">
        <f t="shared" si="12"/>
        <v>-242899107</v>
      </c>
      <c r="H74" s="2">
        <f t="shared" si="12"/>
        <v>8565859</v>
      </c>
      <c r="I74" s="2">
        <f t="shared" si="12"/>
        <v>-1651992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112</v>
      </c>
      <c r="B75" s="2">
        <f>+B84-(((B80+B81+B78)*B70)-B79)</f>
        <v>78845297.08280751</v>
      </c>
      <c r="C75" s="2">
        <f aca="true" t="shared" si="13" ref="C75:K75">+C84-(((C80+C81+C78)*C70)-C79)</f>
        <v>101125988.9788934</v>
      </c>
      <c r="D75" s="2">
        <f t="shared" si="13"/>
        <v>359766098.48080635</v>
      </c>
      <c r="E75" s="2">
        <f t="shared" si="13"/>
        <v>37922726</v>
      </c>
      <c r="F75" s="2">
        <f t="shared" si="13"/>
        <v>38203857.49634965</v>
      </c>
      <c r="G75" s="2">
        <f t="shared" si="13"/>
        <v>38203857.49634965</v>
      </c>
      <c r="H75" s="2">
        <f t="shared" si="13"/>
        <v>388256710.5826955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136303038</v>
      </c>
      <c r="C77" s="3">
        <v>139164734</v>
      </c>
      <c r="D77" s="3">
        <v>182166430</v>
      </c>
      <c r="E77" s="3">
        <v>171985008</v>
      </c>
      <c r="F77" s="3">
        <v>165145733</v>
      </c>
      <c r="G77" s="3">
        <v>165145733</v>
      </c>
      <c r="H77" s="3">
        <v>184655794</v>
      </c>
      <c r="I77" s="3">
        <v>190415294</v>
      </c>
      <c r="J77" s="3">
        <v>205138274</v>
      </c>
      <c r="K77" s="3">
        <v>222511234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326359000</v>
      </c>
      <c r="C79" s="3">
        <v>425888108</v>
      </c>
      <c r="D79" s="3">
        <v>500078778</v>
      </c>
      <c r="E79" s="3">
        <v>0</v>
      </c>
      <c r="F79" s="3">
        <v>0</v>
      </c>
      <c r="G79" s="3">
        <v>0</v>
      </c>
      <c r="H79" s="3">
        <v>521199686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8358400</v>
      </c>
      <c r="C80" s="3">
        <v>9596969</v>
      </c>
      <c r="D80" s="3">
        <v>199128713</v>
      </c>
      <c r="E80" s="3">
        <v>1523436</v>
      </c>
      <c r="F80" s="3">
        <v>904436</v>
      </c>
      <c r="G80" s="3">
        <v>904436</v>
      </c>
      <c r="H80" s="3">
        <v>192102176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140957400</v>
      </c>
      <c r="C81" s="3">
        <v>186600765</v>
      </c>
      <c r="D81" s="3">
        <v>44803386</v>
      </c>
      <c r="E81" s="3">
        <v>128556</v>
      </c>
      <c r="F81" s="3">
        <v>128556</v>
      </c>
      <c r="G81" s="3">
        <v>128556</v>
      </c>
      <c r="H81" s="3">
        <v>60395782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6192400</v>
      </c>
      <c r="C82" s="3">
        <v>25852666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225943066</v>
      </c>
      <c r="C83" s="3">
        <v>230356554</v>
      </c>
      <c r="D83" s="3">
        <v>142551170</v>
      </c>
      <c r="E83" s="3">
        <v>0</v>
      </c>
      <c r="F83" s="3">
        <v>164580189</v>
      </c>
      <c r="G83" s="3">
        <v>164580189</v>
      </c>
      <c r="H83" s="3">
        <v>125915272</v>
      </c>
      <c r="I83" s="3">
        <v>188354058</v>
      </c>
      <c r="J83" s="3">
        <v>201084539</v>
      </c>
      <c r="K83" s="3">
        <v>218709235</v>
      </c>
    </row>
    <row r="84" spans="1:11" ht="13.5" hidden="1">
      <c r="A84" s="1" t="s">
        <v>73</v>
      </c>
      <c r="B84" s="3">
        <v>0</v>
      </c>
      <c r="C84" s="3">
        <v>0</v>
      </c>
      <c r="D84" s="3">
        <v>50572140</v>
      </c>
      <c r="E84" s="3">
        <v>37922726</v>
      </c>
      <c r="F84" s="3">
        <v>39233312</v>
      </c>
      <c r="G84" s="3">
        <v>39233312</v>
      </c>
      <c r="H84" s="3">
        <v>39233312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46877998</v>
      </c>
      <c r="C5" s="6">
        <v>44111344</v>
      </c>
      <c r="D5" s="23">
        <v>54060945</v>
      </c>
      <c r="E5" s="24">
        <v>70794972</v>
      </c>
      <c r="F5" s="6">
        <v>67442000</v>
      </c>
      <c r="G5" s="25">
        <v>67442000</v>
      </c>
      <c r="H5" s="26">
        <v>61075893</v>
      </c>
      <c r="I5" s="24">
        <v>70190220</v>
      </c>
      <c r="J5" s="6">
        <v>74050681</v>
      </c>
      <c r="K5" s="25">
        <v>78049419</v>
      </c>
    </row>
    <row r="6" spans="1:11" ht="12.75">
      <c r="A6" s="22" t="s">
        <v>19</v>
      </c>
      <c r="B6" s="6">
        <v>50566078</v>
      </c>
      <c r="C6" s="6">
        <v>43271129</v>
      </c>
      <c r="D6" s="23">
        <v>17755679</v>
      </c>
      <c r="E6" s="24">
        <v>47749560</v>
      </c>
      <c r="F6" s="6">
        <v>44119000</v>
      </c>
      <c r="G6" s="25">
        <v>44119000</v>
      </c>
      <c r="H6" s="26">
        <v>21051586</v>
      </c>
      <c r="I6" s="24">
        <v>46517750</v>
      </c>
      <c r="J6" s="6">
        <v>49076226</v>
      </c>
      <c r="K6" s="25">
        <v>51726343</v>
      </c>
    </row>
    <row r="7" spans="1:11" ht="12.75">
      <c r="A7" s="22" t="s">
        <v>20</v>
      </c>
      <c r="B7" s="6">
        <v>24016073</v>
      </c>
      <c r="C7" s="6">
        <v>29569938</v>
      </c>
      <c r="D7" s="23">
        <v>28808243</v>
      </c>
      <c r="E7" s="24">
        <v>50000004</v>
      </c>
      <c r="F7" s="6">
        <v>35500000</v>
      </c>
      <c r="G7" s="25">
        <v>35500000</v>
      </c>
      <c r="H7" s="26">
        <v>33973701</v>
      </c>
      <c r="I7" s="24">
        <v>35000000</v>
      </c>
      <c r="J7" s="6">
        <v>36925000</v>
      </c>
      <c r="K7" s="25">
        <v>38918950</v>
      </c>
    </row>
    <row r="8" spans="1:11" ht="12.75">
      <c r="A8" s="22" t="s">
        <v>21</v>
      </c>
      <c r="B8" s="6">
        <v>501426532</v>
      </c>
      <c r="C8" s="6">
        <v>419475808</v>
      </c>
      <c r="D8" s="23">
        <v>368779253</v>
      </c>
      <c r="E8" s="24">
        <v>400109004</v>
      </c>
      <c r="F8" s="6">
        <v>439507000</v>
      </c>
      <c r="G8" s="25">
        <v>439507000</v>
      </c>
      <c r="H8" s="26">
        <v>401812000</v>
      </c>
      <c r="I8" s="24">
        <v>482309000</v>
      </c>
      <c r="J8" s="6">
        <v>496130000</v>
      </c>
      <c r="K8" s="25">
        <v>534524000</v>
      </c>
    </row>
    <row r="9" spans="1:11" ht="12.75">
      <c r="A9" s="22" t="s">
        <v>22</v>
      </c>
      <c r="B9" s="6">
        <v>56209798</v>
      </c>
      <c r="C9" s="6">
        <v>57805585</v>
      </c>
      <c r="D9" s="23">
        <v>93487043</v>
      </c>
      <c r="E9" s="24">
        <v>96465036</v>
      </c>
      <c r="F9" s="6">
        <v>142797340</v>
      </c>
      <c r="G9" s="25">
        <v>142797340</v>
      </c>
      <c r="H9" s="26">
        <v>91678531</v>
      </c>
      <c r="I9" s="24">
        <v>113511540</v>
      </c>
      <c r="J9" s="6">
        <v>125433070</v>
      </c>
      <c r="K9" s="25">
        <v>131857329</v>
      </c>
    </row>
    <row r="10" spans="1:11" ht="20.25">
      <c r="A10" s="27" t="s">
        <v>102</v>
      </c>
      <c r="B10" s="28">
        <f>SUM(B5:B9)</f>
        <v>679096479</v>
      </c>
      <c r="C10" s="29">
        <f aca="true" t="shared" si="0" ref="C10:K10">SUM(C5:C9)</f>
        <v>594233804</v>
      </c>
      <c r="D10" s="30">
        <f t="shared" si="0"/>
        <v>562891163</v>
      </c>
      <c r="E10" s="28">
        <f t="shared" si="0"/>
        <v>665118576</v>
      </c>
      <c r="F10" s="29">
        <f t="shared" si="0"/>
        <v>729365340</v>
      </c>
      <c r="G10" s="31">
        <f t="shared" si="0"/>
        <v>729365340</v>
      </c>
      <c r="H10" s="32">
        <f t="shared" si="0"/>
        <v>609591711</v>
      </c>
      <c r="I10" s="28">
        <f t="shared" si="0"/>
        <v>747528510</v>
      </c>
      <c r="J10" s="29">
        <f t="shared" si="0"/>
        <v>781614977</v>
      </c>
      <c r="K10" s="31">
        <f t="shared" si="0"/>
        <v>835076041</v>
      </c>
    </row>
    <row r="11" spans="1:11" ht="12.75">
      <c r="A11" s="22" t="s">
        <v>23</v>
      </c>
      <c r="B11" s="6">
        <v>201571622</v>
      </c>
      <c r="C11" s="6">
        <v>227164055</v>
      </c>
      <c r="D11" s="23">
        <v>240874289</v>
      </c>
      <c r="E11" s="24">
        <v>258344784</v>
      </c>
      <c r="F11" s="6">
        <v>261126786</v>
      </c>
      <c r="G11" s="25">
        <v>261126786</v>
      </c>
      <c r="H11" s="26">
        <v>264252304</v>
      </c>
      <c r="I11" s="24">
        <v>274560542</v>
      </c>
      <c r="J11" s="6">
        <v>292536399</v>
      </c>
      <c r="K11" s="25">
        <v>313013117</v>
      </c>
    </row>
    <row r="12" spans="1:11" ht="12.75">
      <c r="A12" s="22" t="s">
        <v>24</v>
      </c>
      <c r="B12" s="6">
        <v>24818390</v>
      </c>
      <c r="C12" s="6">
        <v>25766966</v>
      </c>
      <c r="D12" s="23">
        <v>28162654</v>
      </c>
      <c r="E12" s="24">
        <v>31246776</v>
      </c>
      <c r="F12" s="6">
        <v>33333070</v>
      </c>
      <c r="G12" s="25">
        <v>33333070</v>
      </c>
      <c r="H12" s="26">
        <v>29117851</v>
      </c>
      <c r="I12" s="24">
        <v>35199721</v>
      </c>
      <c r="J12" s="6">
        <v>37135703</v>
      </c>
      <c r="K12" s="25">
        <v>39178169</v>
      </c>
    </row>
    <row r="13" spans="1:11" ht="12.75">
      <c r="A13" s="22" t="s">
        <v>103</v>
      </c>
      <c r="B13" s="6">
        <v>447400413</v>
      </c>
      <c r="C13" s="6">
        <v>46344653</v>
      </c>
      <c r="D13" s="23">
        <v>50533084</v>
      </c>
      <c r="E13" s="24">
        <v>50000004</v>
      </c>
      <c r="F13" s="6">
        <v>50000000</v>
      </c>
      <c r="G13" s="25">
        <v>50000000</v>
      </c>
      <c r="H13" s="26">
        <v>54653334</v>
      </c>
      <c r="I13" s="24">
        <v>58000000</v>
      </c>
      <c r="J13" s="6">
        <v>61009498</v>
      </c>
      <c r="K13" s="25">
        <v>60811546</v>
      </c>
    </row>
    <row r="14" spans="1:11" ht="12.75">
      <c r="A14" s="22" t="s">
        <v>25</v>
      </c>
      <c r="B14" s="6">
        <v>877980</v>
      </c>
      <c r="C14" s="6">
        <v>557526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0</v>
      </c>
      <c r="C15" s="6">
        <v>0</v>
      </c>
      <c r="D15" s="23">
        <v>81873654</v>
      </c>
      <c r="E15" s="24">
        <v>26017284</v>
      </c>
      <c r="F15" s="6">
        <v>30834944</v>
      </c>
      <c r="G15" s="25">
        <v>30834944</v>
      </c>
      <c r="H15" s="26">
        <v>26876013</v>
      </c>
      <c r="I15" s="24">
        <v>31647150</v>
      </c>
      <c r="J15" s="6">
        <v>32138871</v>
      </c>
      <c r="K15" s="25">
        <v>33874007</v>
      </c>
    </row>
    <row r="16" spans="1:11" ht="12.75">
      <c r="A16" s="22" t="s">
        <v>21</v>
      </c>
      <c r="B16" s="6">
        <v>0</v>
      </c>
      <c r="C16" s="6">
        <v>0</v>
      </c>
      <c r="D16" s="23">
        <v>9438883</v>
      </c>
      <c r="E16" s="24">
        <v>13200000</v>
      </c>
      <c r="F16" s="6">
        <v>13650000</v>
      </c>
      <c r="G16" s="25">
        <v>13650000</v>
      </c>
      <c r="H16" s="26">
        <v>6354106</v>
      </c>
      <c r="I16" s="24">
        <v>13560000</v>
      </c>
      <c r="J16" s="6">
        <v>14292240</v>
      </c>
      <c r="K16" s="25">
        <v>15064021</v>
      </c>
    </row>
    <row r="17" spans="1:11" ht="12.75">
      <c r="A17" s="22" t="s">
        <v>27</v>
      </c>
      <c r="B17" s="6">
        <v>242378834</v>
      </c>
      <c r="C17" s="6">
        <v>540137260</v>
      </c>
      <c r="D17" s="23">
        <v>217916713</v>
      </c>
      <c r="E17" s="24">
        <v>235472976</v>
      </c>
      <c r="F17" s="6">
        <v>282071758</v>
      </c>
      <c r="G17" s="25">
        <v>282071758</v>
      </c>
      <c r="H17" s="26">
        <v>232403490</v>
      </c>
      <c r="I17" s="24">
        <v>263561076</v>
      </c>
      <c r="J17" s="6">
        <v>244502228</v>
      </c>
      <c r="K17" s="25">
        <v>253135306</v>
      </c>
    </row>
    <row r="18" spans="1:11" ht="12.75">
      <c r="A18" s="33" t="s">
        <v>28</v>
      </c>
      <c r="B18" s="34">
        <f>SUM(B11:B17)</f>
        <v>917047239</v>
      </c>
      <c r="C18" s="35">
        <f aca="true" t="shared" si="1" ref="C18:K18">SUM(C11:C17)</f>
        <v>839970460</v>
      </c>
      <c r="D18" s="36">
        <f t="shared" si="1"/>
        <v>628799277</v>
      </c>
      <c r="E18" s="34">
        <f t="shared" si="1"/>
        <v>614281824</v>
      </c>
      <c r="F18" s="35">
        <f t="shared" si="1"/>
        <v>671016558</v>
      </c>
      <c r="G18" s="37">
        <f t="shared" si="1"/>
        <v>671016558</v>
      </c>
      <c r="H18" s="38">
        <f t="shared" si="1"/>
        <v>613657098</v>
      </c>
      <c r="I18" s="34">
        <f t="shared" si="1"/>
        <v>676528489</v>
      </c>
      <c r="J18" s="35">
        <f t="shared" si="1"/>
        <v>681614939</v>
      </c>
      <c r="K18" s="37">
        <f t="shared" si="1"/>
        <v>715076166</v>
      </c>
    </row>
    <row r="19" spans="1:11" ht="12.75">
      <c r="A19" s="33" t="s">
        <v>29</v>
      </c>
      <c r="B19" s="39">
        <f>+B10-B18</f>
        <v>-237950760</v>
      </c>
      <c r="C19" s="40">
        <f aca="true" t="shared" si="2" ref="C19:K19">+C10-C18</f>
        <v>-245736656</v>
      </c>
      <c r="D19" s="41">
        <f t="shared" si="2"/>
        <v>-65908114</v>
      </c>
      <c r="E19" s="39">
        <f t="shared" si="2"/>
        <v>50836752</v>
      </c>
      <c r="F19" s="40">
        <f t="shared" si="2"/>
        <v>58348782</v>
      </c>
      <c r="G19" s="42">
        <f t="shared" si="2"/>
        <v>58348782</v>
      </c>
      <c r="H19" s="43">
        <f t="shared" si="2"/>
        <v>-4065387</v>
      </c>
      <c r="I19" s="39">
        <f t="shared" si="2"/>
        <v>71000021</v>
      </c>
      <c r="J19" s="40">
        <f t="shared" si="2"/>
        <v>100000038</v>
      </c>
      <c r="K19" s="42">
        <f t="shared" si="2"/>
        <v>119999875</v>
      </c>
    </row>
    <row r="20" spans="1:11" ht="20.25">
      <c r="A20" s="44" t="s">
        <v>30</v>
      </c>
      <c r="B20" s="45">
        <v>125084263</v>
      </c>
      <c r="C20" s="46">
        <v>109753445</v>
      </c>
      <c r="D20" s="47">
        <v>146159000</v>
      </c>
      <c r="E20" s="45">
        <v>149323008</v>
      </c>
      <c r="F20" s="46">
        <v>114323000</v>
      </c>
      <c r="G20" s="48">
        <v>114323000</v>
      </c>
      <c r="H20" s="49">
        <v>147823000</v>
      </c>
      <c r="I20" s="45">
        <v>99383000</v>
      </c>
      <c r="J20" s="46">
        <v>105079000</v>
      </c>
      <c r="K20" s="48">
        <v>113274000</v>
      </c>
    </row>
    <row r="21" spans="1:11" ht="12.75">
      <c r="A21" s="22" t="s">
        <v>104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488000</v>
      </c>
      <c r="I21" s="50">
        <v>0</v>
      </c>
      <c r="J21" s="51">
        <v>0</v>
      </c>
      <c r="K21" s="53">
        <v>0</v>
      </c>
    </row>
    <row r="22" spans="1:11" ht="12.75">
      <c r="A22" s="55" t="s">
        <v>105</v>
      </c>
      <c r="B22" s="56">
        <f>SUM(B19:B21)</f>
        <v>-112866497</v>
      </c>
      <c r="C22" s="57">
        <f aca="true" t="shared" si="3" ref="C22:K22">SUM(C19:C21)</f>
        <v>-135983211</v>
      </c>
      <c r="D22" s="58">
        <f t="shared" si="3"/>
        <v>80250886</v>
      </c>
      <c r="E22" s="56">
        <f t="shared" si="3"/>
        <v>200159760</v>
      </c>
      <c r="F22" s="57">
        <f t="shared" si="3"/>
        <v>172671782</v>
      </c>
      <c r="G22" s="59">
        <f t="shared" si="3"/>
        <v>172671782</v>
      </c>
      <c r="H22" s="60">
        <f t="shared" si="3"/>
        <v>144245613</v>
      </c>
      <c r="I22" s="56">
        <f t="shared" si="3"/>
        <v>170383021</v>
      </c>
      <c r="J22" s="57">
        <f t="shared" si="3"/>
        <v>205079038</v>
      </c>
      <c r="K22" s="59">
        <f t="shared" si="3"/>
        <v>233273875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-112866497</v>
      </c>
      <c r="C24" s="40">
        <f aca="true" t="shared" si="4" ref="C24:K24">SUM(C22:C23)</f>
        <v>-135983211</v>
      </c>
      <c r="D24" s="41">
        <f t="shared" si="4"/>
        <v>80250886</v>
      </c>
      <c r="E24" s="39">
        <f t="shared" si="4"/>
        <v>200159760</v>
      </c>
      <c r="F24" s="40">
        <f t="shared" si="4"/>
        <v>172671782</v>
      </c>
      <c r="G24" s="42">
        <f t="shared" si="4"/>
        <v>172671782</v>
      </c>
      <c r="H24" s="43">
        <f t="shared" si="4"/>
        <v>144245613</v>
      </c>
      <c r="I24" s="39">
        <f t="shared" si="4"/>
        <v>170383021</v>
      </c>
      <c r="J24" s="40">
        <f t="shared" si="4"/>
        <v>205079038</v>
      </c>
      <c r="K24" s="42">
        <f t="shared" si="4"/>
        <v>233273875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262258967</v>
      </c>
      <c r="C27" s="7">
        <v>180287111</v>
      </c>
      <c r="D27" s="69">
        <v>232550791</v>
      </c>
      <c r="E27" s="70">
        <v>201978240</v>
      </c>
      <c r="F27" s="7">
        <v>172671779</v>
      </c>
      <c r="G27" s="71">
        <v>172671779</v>
      </c>
      <c r="H27" s="72">
        <v>370312308</v>
      </c>
      <c r="I27" s="70">
        <v>170383000</v>
      </c>
      <c r="J27" s="7">
        <v>205079000</v>
      </c>
      <c r="K27" s="71">
        <v>233274001</v>
      </c>
    </row>
    <row r="28" spans="1:11" ht="12.75">
      <c r="A28" s="73" t="s">
        <v>34</v>
      </c>
      <c r="B28" s="6">
        <v>252799866</v>
      </c>
      <c r="C28" s="6">
        <v>109602252</v>
      </c>
      <c r="D28" s="23">
        <v>-2405952</v>
      </c>
      <c r="E28" s="24">
        <v>0</v>
      </c>
      <c r="F28" s="6">
        <v>117923000</v>
      </c>
      <c r="G28" s="25">
        <v>117923000</v>
      </c>
      <c r="H28" s="26">
        <v>160106510</v>
      </c>
      <c r="I28" s="24">
        <v>99383000</v>
      </c>
      <c r="J28" s="6">
        <v>105079000</v>
      </c>
      <c r="K28" s="25">
        <v>113274000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9459101</v>
      </c>
      <c r="C31" s="6">
        <v>70684859</v>
      </c>
      <c r="D31" s="23">
        <v>0</v>
      </c>
      <c r="E31" s="24">
        <v>0</v>
      </c>
      <c r="F31" s="6">
        <v>54748779</v>
      </c>
      <c r="G31" s="25">
        <v>54748779</v>
      </c>
      <c r="H31" s="26">
        <v>31923001</v>
      </c>
      <c r="I31" s="24">
        <v>71000000</v>
      </c>
      <c r="J31" s="6">
        <v>100000000</v>
      </c>
      <c r="K31" s="25">
        <v>120000001</v>
      </c>
    </row>
    <row r="32" spans="1:11" ht="12.75">
      <c r="A32" s="33" t="s">
        <v>37</v>
      </c>
      <c r="B32" s="7">
        <f>SUM(B28:B31)</f>
        <v>262258967</v>
      </c>
      <c r="C32" s="7">
        <f aca="true" t="shared" si="5" ref="C32:K32">SUM(C28:C31)</f>
        <v>180287111</v>
      </c>
      <c r="D32" s="69">
        <f t="shared" si="5"/>
        <v>-2405952</v>
      </c>
      <c r="E32" s="70">
        <f t="shared" si="5"/>
        <v>0</v>
      </c>
      <c r="F32" s="7">
        <f t="shared" si="5"/>
        <v>172671779</v>
      </c>
      <c r="G32" s="71">
        <f t="shared" si="5"/>
        <v>172671779</v>
      </c>
      <c r="H32" s="72">
        <f t="shared" si="5"/>
        <v>192029511</v>
      </c>
      <c r="I32" s="70">
        <f t="shared" si="5"/>
        <v>170383000</v>
      </c>
      <c r="J32" s="7">
        <f t="shared" si="5"/>
        <v>205079000</v>
      </c>
      <c r="K32" s="71">
        <f t="shared" si="5"/>
        <v>233274001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514526201</v>
      </c>
      <c r="C35" s="6">
        <v>562930236</v>
      </c>
      <c r="D35" s="23">
        <v>540104420</v>
      </c>
      <c r="E35" s="24">
        <v>79785516</v>
      </c>
      <c r="F35" s="6">
        <v>106000000</v>
      </c>
      <c r="G35" s="25">
        <v>106000000</v>
      </c>
      <c r="H35" s="26">
        <v>602976435</v>
      </c>
      <c r="I35" s="24">
        <v>38</v>
      </c>
      <c r="J35" s="6">
        <v>33</v>
      </c>
      <c r="K35" s="25">
        <v>-109</v>
      </c>
    </row>
    <row r="36" spans="1:11" ht="12.75">
      <c r="A36" s="22" t="s">
        <v>40</v>
      </c>
      <c r="B36" s="6">
        <v>1587285911</v>
      </c>
      <c r="C36" s="6">
        <v>1365184860</v>
      </c>
      <c r="D36" s="23">
        <v>1423554151</v>
      </c>
      <c r="E36" s="24">
        <v>122162640</v>
      </c>
      <c r="F36" s="6">
        <v>66671779</v>
      </c>
      <c r="G36" s="25">
        <v>66671779</v>
      </c>
      <c r="H36" s="26">
        <v>1506449534</v>
      </c>
      <c r="I36" s="24">
        <v>170383000</v>
      </c>
      <c r="J36" s="6">
        <v>205079000</v>
      </c>
      <c r="K36" s="25">
        <v>233274001</v>
      </c>
    </row>
    <row r="37" spans="1:11" ht="12.75">
      <c r="A37" s="22" t="s">
        <v>41</v>
      </c>
      <c r="B37" s="6">
        <v>131284109</v>
      </c>
      <c r="C37" s="6">
        <v>137094214</v>
      </c>
      <c r="D37" s="23">
        <v>105844605</v>
      </c>
      <c r="E37" s="24">
        <v>1788396</v>
      </c>
      <c r="F37" s="6">
        <v>0</v>
      </c>
      <c r="G37" s="25">
        <v>0</v>
      </c>
      <c r="H37" s="26">
        <v>122073221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23892505</v>
      </c>
      <c r="C38" s="6">
        <v>27747575</v>
      </c>
      <c r="D38" s="23">
        <v>14293012</v>
      </c>
      <c r="E38" s="24">
        <v>0</v>
      </c>
      <c r="F38" s="6">
        <v>0</v>
      </c>
      <c r="G38" s="25">
        <v>0</v>
      </c>
      <c r="H38" s="26">
        <v>-488400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1946635498</v>
      </c>
      <c r="C39" s="6">
        <v>1763273307</v>
      </c>
      <c r="D39" s="23">
        <v>1763270078</v>
      </c>
      <c r="E39" s="24">
        <v>0</v>
      </c>
      <c r="F39" s="6">
        <v>0</v>
      </c>
      <c r="G39" s="25">
        <v>0</v>
      </c>
      <c r="H39" s="26">
        <v>1843595547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405983554</v>
      </c>
      <c r="C42" s="6">
        <v>239069569</v>
      </c>
      <c r="D42" s="23">
        <v>-459565953</v>
      </c>
      <c r="E42" s="24">
        <v>327855348</v>
      </c>
      <c r="F42" s="6">
        <v>336206782</v>
      </c>
      <c r="G42" s="25">
        <v>336206782</v>
      </c>
      <c r="H42" s="26">
        <v>-421647922</v>
      </c>
      <c r="I42" s="24">
        <v>245417671</v>
      </c>
      <c r="J42" s="6">
        <v>283581220</v>
      </c>
      <c r="K42" s="25">
        <v>312063550</v>
      </c>
    </row>
    <row r="43" spans="1:11" ht="12.75">
      <c r="A43" s="22" t="s">
        <v>46</v>
      </c>
      <c r="B43" s="6">
        <v>-258408146</v>
      </c>
      <c r="C43" s="6">
        <v>-182147112</v>
      </c>
      <c r="D43" s="23">
        <v>-163418702</v>
      </c>
      <c r="E43" s="24">
        <v>-198978240</v>
      </c>
      <c r="F43" s="6">
        <v>-170671779</v>
      </c>
      <c r="G43" s="25">
        <v>-170671779</v>
      </c>
      <c r="H43" s="26">
        <v>-141644307</v>
      </c>
      <c r="I43" s="24">
        <v>-168383000</v>
      </c>
      <c r="J43" s="6">
        <v>-202969000</v>
      </c>
      <c r="K43" s="25">
        <v>-231050061</v>
      </c>
    </row>
    <row r="44" spans="1:11" ht="12.75">
      <c r="A44" s="22" t="s">
        <v>47</v>
      </c>
      <c r="B44" s="6">
        <v>-29419911</v>
      </c>
      <c r="C44" s="6">
        <v>0</v>
      </c>
      <c r="D44" s="23">
        <v>263060</v>
      </c>
      <c r="E44" s="24">
        <v>-263060</v>
      </c>
      <c r="F44" s="6">
        <v>0</v>
      </c>
      <c r="G44" s="25">
        <v>0</v>
      </c>
      <c r="H44" s="26">
        <v>-163227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431422340</v>
      </c>
      <c r="C45" s="7">
        <v>488344797</v>
      </c>
      <c r="D45" s="69">
        <v>-134376798</v>
      </c>
      <c r="E45" s="70">
        <v>128614048</v>
      </c>
      <c r="F45" s="7">
        <v>165535003</v>
      </c>
      <c r="G45" s="71">
        <v>165535003</v>
      </c>
      <c r="H45" s="72">
        <v>-83194101</v>
      </c>
      <c r="I45" s="70">
        <v>77034671</v>
      </c>
      <c r="J45" s="7">
        <v>80612220</v>
      </c>
      <c r="K45" s="71">
        <v>81013489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431422340</v>
      </c>
      <c r="C48" s="6">
        <v>488344797</v>
      </c>
      <c r="D48" s="23">
        <v>480261355</v>
      </c>
      <c r="E48" s="24">
        <v>79785516</v>
      </c>
      <c r="F48" s="6">
        <v>106000000</v>
      </c>
      <c r="G48" s="25">
        <v>106000000</v>
      </c>
      <c r="H48" s="26">
        <v>537451342</v>
      </c>
      <c r="I48" s="24">
        <v>38</v>
      </c>
      <c r="J48" s="6">
        <v>33</v>
      </c>
      <c r="K48" s="25">
        <v>-109</v>
      </c>
    </row>
    <row r="49" spans="1:11" ht="12.75">
      <c r="A49" s="22" t="s">
        <v>51</v>
      </c>
      <c r="B49" s="6">
        <f>+B75</f>
        <v>106643203.1517658</v>
      </c>
      <c r="C49" s="6">
        <f aca="true" t="shared" si="6" ref="C49:K49">+C75</f>
        <v>72668738.55372415</v>
      </c>
      <c r="D49" s="23">
        <f t="shared" si="6"/>
        <v>81213039.0658441</v>
      </c>
      <c r="E49" s="24">
        <f t="shared" si="6"/>
        <v>7778474</v>
      </c>
      <c r="F49" s="6">
        <f t="shared" si="6"/>
        <v>5990078</v>
      </c>
      <c r="G49" s="25">
        <f t="shared" si="6"/>
        <v>5990078</v>
      </c>
      <c r="H49" s="26">
        <f t="shared" si="6"/>
        <v>78449436.35920188</v>
      </c>
      <c r="I49" s="24">
        <f t="shared" si="6"/>
        <v>99000000</v>
      </c>
      <c r="J49" s="6">
        <f t="shared" si="6"/>
        <v>125000000</v>
      </c>
      <c r="K49" s="25">
        <f t="shared" si="6"/>
        <v>145000001</v>
      </c>
    </row>
    <row r="50" spans="1:11" ht="12.75">
      <c r="A50" s="33" t="s">
        <v>52</v>
      </c>
      <c r="B50" s="7">
        <f>+B48-B49</f>
        <v>324779136.8482342</v>
      </c>
      <c r="C50" s="7">
        <f aca="true" t="shared" si="7" ref="C50:K50">+C48-C49</f>
        <v>415676058.44627583</v>
      </c>
      <c r="D50" s="69">
        <f t="shared" si="7"/>
        <v>399048315.9341559</v>
      </c>
      <c r="E50" s="70">
        <f t="shared" si="7"/>
        <v>72007042</v>
      </c>
      <c r="F50" s="7">
        <f t="shared" si="7"/>
        <v>100009922</v>
      </c>
      <c r="G50" s="71">
        <f t="shared" si="7"/>
        <v>100009922</v>
      </c>
      <c r="H50" s="72">
        <f t="shared" si="7"/>
        <v>459001905.6407981</v>
      </c>
      <c r="I50" s="70">
        <f t="shared" si="7"/>
        <v>-98999962</v>
      </c>
      <c r="J50" s="7">
        <f t="shared" si="7"/>
        <v>-124999967</v>
      </c>
      <c r="K50" s="71">
        <f t="shared" si="7"/>
        <v>-145000110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1524686605</v>
      </c>
      <c r="C53" s="6">
        <v>1802366503</v>
      </c>
      <c r="D53" s="23">
        <v>1308095304</v>
      </c>
      <c r="E53" s="24">
        <v>118162644</v>
      </c>
      <c r="F53" s="6">
        <v>-99610800</v>
      </c>
      <c r="G53" s="25">
        <v>-99610800</v>
      </c>
      <c r="H53" s="26">
        <v>1222779905</v>
      </c>
      <c r="I53" s="24">
        <v>37138669</v>
      </c>
      <c r="J53" s="6">
        <v>91945000</v>
      </c>
      <c r="K53" s="25">
        <v>209074001</v>
      </c>
    </row>
    <row r="54" spans="1:11" ht="12.75">
      <c r="A54" s="22" t="s">
        <v>55</v>
      </c>
      <c r="B54" s="6">
        <v>447400413</v>
      </c>
      <c r="C54" s="6">
        <v>46344653</v>
      </c>
      <c r="D54" s="23">
        <v>0</v>
      </c>
      <c r="E54" s="24">
        <v>50000004</v>
      </c>
      <c r="F54" s="6">
        <v>50000000</v>
      </c>
      <c r="G54" s="25">
        <v>50000000</v>
      </c>
      <c r="H54" s="26">
        <v>49161777</v>
      </c>
      <c r="I54" s="24">
        <v>58000000</v>
      </c>
      <c r="J54" s="6">
        <v>61009498</v>
      </c>
      <c r="K54" s="25">
        <v>60811546</v>
      </c>
    </row>
    <row r="55" spans="1:11" ht="12.75">
      <c r="A55" s="22" t="s">
        <v>56</v>
      </c>
      <c r="B55" s="6">
        <v>7586872</v>
      </c>
      <c r="C55" s="6">
        <v>0</v>
      </c>
      <c r="D55" s="23">
        <v>12025125</v>
      </c>
      <c r="E55" s="24">
        <v>0</v>
      </c>
      <c r="F55" s="6">
        <v>0</v>
      </c>
      <c r="G55" s="25">
        <v>0</v>
      </c>
      <c r="H55" s="26">
        <v>37995628</v>
      </c>
      <c r="I55" s="24">
        <v>1500000</v>
      </c>
      <c r="J55" s="6">
        <v>5000000</v>
      </c>
      <c r="K55" s="25">
        <v>47400000</v>
      </c>
    </row>
    <row r="56" spans="1:11" ht="12.75">
      <c r="A56" s="22" t="s">
        <v>57</v>
      </c>
      <c r="B56" s="6">
        <v>16623001</v>
      </c>
      <c r="C56" s="6">
        <v>0</v>
      </c>
      <c r="D56" s="23">
        <v>99848922</v>
      </c>
      <c r="E56" s="24">
        <v>63045948</v>
      </c>
      <c r="F56" s="6">
        <v>64162997</v>
      </c>
      <c r="G56" s="25">
        <v>64162997</v>
      </c>
      <c r="H56" s="26">
        <v>58321030</v>
      </c>
      <c r="I56" s="24">
        <v>39107800</v>
      </c>
      <c r="J56" s="6">
        <v>41230426</v>
      </c>
      <c r="K56" s="25">
        <v>43234626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128500000</v>
      </c>
      <c r="J59" s="6">
        <v>128797000</v>
      </c>
      <c r="K59" s="25">
        <v>129110038</v>
      </c>
    </row>
    <row r="60" spans="1:11" ht="12.75">
      <c r="A60" s="90" t="s">
        <v>60</v>
      </c>
      <c r="B60" s="6">
        <v>0</v>
      </c>
      <c r="C60" s="6">
        <v>18773515</v>
      </c>
      <c r="D60" s="23">
        <v>29000000</v>
      </c>
      <c r="E60" s="24">
        <v>11089742</v>
      </c>
      <c r="F60" s="6">
        <v>11089742</v>
      </c>
      <c r="G60" s="25">
        <v>11089742</v>
      </c>
      <c r="H60" s="26">
        <v>2264922</v>
      </c>
      <c r="I60" s="24">
        <v>10387228</v>
      </c>
      <c r="J60" s="6">
        <v>10516138</v>
      </c>
      <c r="K60" s="25">
        <v>10652010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85</v>
      </c>
      <c r="F64" s="98">
        <v>85</v>
      </c>
      <c r="G64" s="99">
        <v>85</v>
      </c>
      <c r="H64" s="100">
        <v>85</v>
      </c>
      <c r="I64" s="97">
        <v>90</v>
      </c>
      <c r="J64" s="98">
        <v>94</v>
      </c>
      <c r="K64" s="99">
        <v>100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79470</v>
      </c>
      <c r="F65" s="98">
        <v>79470</v>
      </c>
      <c r="G65" s="99">
        <v>79470</v>
      </c>
      <c r="H65" s="100">
        <v>79470</v>
      </c>
      <c r="I65" s="97">
        <v>134043</v>
      </c>
      <c r="J65" s="98">
        <v>136570</v>
      </c>
      <c r="K65" s="99">
        <v>139213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107</v>
      </c>
      <c r="B70" s="5">
        <f>IF(ISERROR(B71/B72),0,(B71/B72))</f>
        <v>0.5665929550246807</v>
      </c>
      <c r="C70" s="5">
        <f aca="true" t="shared" si="8" ref="C70:K70">IF(ISERROR(C71/C72),0,(C71/C72))</f>
        <v>1.0104237355481378</v>
      </c>
      <c r="D70" s="5">
        <f t="shared" si="8"/>
        <v>0.2111492324257284</v>
      </c>
      <c r="E70" s="5">
        <f t="shared" si="8"/>
        <v>1.0102156878718835</v>
      </c>
      <c r="F70" s="5">
        <f t="shared" si="8"/>
        <v>0.9849681722825248</v>
      </c>
      <c r="G70" s="5">
        <f t="shared" si="8"/>
        <v>0.9849681722825248</v>
      </c>
      <c r="H70" s="5">
        <f t="shared" si="8"/>
        <v>0.2864402218243365</v>
      </c>
      <c r="I70" s="5">
        <f t="shared" si="8"/>
        <v>0.5795435666419753</v>
      </c>
      <c r="J70" s="5">
        <f t="shared" si="8"/>
        <v>0.6386476059546141</v>
      </c>
      <c r="K70" s="5">
        <f t="shared" si="8"/>
        <v>0.6547504709026603</v>
      </c>
    </row>
    <row r="71" spans="1:11" ht="12.75" hidden="1">
      <c r="A71" s="2" t="s">
        <v>108</v>
      </c>
      <c r="B71" s="2">
        <f>+B83</f>
        <v>75763113</v>
      </c>
      <c r="C71" s="2">
        <f aca="true" t="shared" si="9" ref="C71:K71">+C83</f>
        <v>127657056</v>
      </c>
      <c r="D71" s="2">
        <f t="shared" si="9"/>
        <v>30750793</v>
      </c>
      <c r="E71" s="2">
        <f t="shared" si="9"/>
        <v>186899568</v>
      </c>
      <c r="F71" s="2">
        <f t="shared" si="9"/>
        <v>220493340</v>
      </c>
      <c r="G71" s="2">
        <f t="shared" si="9"/>
        <v>220493340</v>
      </c>
      <c r="H71" s="2">
        <f t="shared" si="9"/>
        <v>42619540</v>
      </c>
      <c r="I71" s="2">
        <f t="shared" si="9"/>
        <v>117021153</v>
      </c>
      <c r="J71" s="2">
        <f t="shared" si="9"/>
        <v>139674452</v>
      </c>
      <c r="K71" s="2">
        <f t="shared" si="9"/>
        <v>150700210</v>
      </c>
    </row>
    <row r="72" spans="1:11" ht="12.75" hidden="1">
      <c r="A72" s="2" t="s">
        <v>109</v>
      </c>
      <c r="B72" s="2">
        <f>+B77</f>
        <v>133717005</v>
      </c>
      <c r="C72" s="2">
        <f aca="true" t="shared" si="10" ref="C72:K72">+C77</f>
        <v>126340120</v>
      </c>
      <c r="D72" s="2">
        <f t="shared" si="10"/>
        <v>145635353</v>
      </c>
      <c r="E72" s="2">
        <f t="shared" si="10"/>
        <v>185009568</v>
      </c>
      <c r="F72" s="2">
        <f t="shared" si="10"/>
        <v>223858340</v>
      </c>
      <c r="G72" s="2">
        <f t="shared" si="10"/>
        <v>223858340</v>
      </c>
      <c r="H72" s="2">
        <f t="shared" si="10"/>
        <v>148790347</v>
      </c>
      <c r="I72" s="2">
        <f t="shared" si="10"/>
        <v>201919510</v>
      </c>
      <c r="J72" s="2">
        <f t="shared" si="10"/>
        <v>218703477</v>
      </c>
      <c r="K72" s="2">
        <f t="shared" si="10"/>
        <v>230164340</v>
      </c>
    </row>
    <row r="73" spans="1:11" ht="12.75" hidden="1">
      <c r="A73" s="2" t="s">
        <v>110</v>
      </c>
      <c r="B73" s="2">
        <f>+B74</f>
        <v>-1413498.8333333358</v>
      </c>
      <c r="C73" s="2">
        <f aca="true" t="shared" si="11" ref="C73:K73">+(C78+C80+C81+C82)-(B78+B80+B81+B82)</f>
        <v>-1648762</v>
      </c>
      <c r="D73" s="2">
        <f t="shared" si="11"/>
        <v>-13518659</v>
      </c>
      <c r="E73" s="2">
        <f t="shared" si="11"/>
        <v>-26800135</v>
      </c>
      <c r="F73" s="2">
        <f>+(F78+F80+F81+F82)-(D78+D80+D81+D82)</f>
        <v>-26800135</v>
      </c>
      <c r="G73" s="2">
        <f>+(G78+G80+G81+G82)-(D78+D80+D81+D82)</f>
        <v>-26800135</v>
      </c>
      <c r="H73" s="2">
        <f>+(H78+H80+H81+H82)-(D78+D80+D81+D82)</f>
        <v>-188095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111</v>
      </c>
      <c r="B74" s="2">
        <f>+TREND(C74:E74)</f>
        <v>-1413498.8333333358</v>
      </c>
      <c r="C74" s="2">
        <f>+C73</f>
        <v>-1648762</v>
      </c>
      <c r="D74" s="2">
        <f aca="true" t="shared" si="12" ref="D74:K74">+D73</f>
        <v>-13518659</v>
      </c>
      <c r="E74" s="2">
        <f t="shared" si="12"/>
        <v>-26800135</v>
      </c>
      <c r="F74" s="2">
        <f t="shared" si="12"/>
        <v>-26800135</v>
      </c>
      <c r="G74" s="2">
        <f t="shared" si="12"/>
        <v>-26800135</v>
      </c>
      <c r="H74" s="2">
        <f t="shared" si="12"/>
        <v>-188095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112</v>
      </c>
      <c r="B75" s="2">
        <f>+B84-(((B80+B81+B78)*B70)-B79)</f>
        <v>106643203.1517658</v>
      </c>
      <c r="C75" s="2">
        <f aca="true" t="shared" si="13" ref="C75:K75">+C84-(((C80+C81+C78)*C70)-C79)</f>
        <v>72668738.55372415</v>
      </c>
      <c r="D75" s="2">
        <f t="shared" si="13"/>
        <v>81213039.0658441</v>
      </c>
      <c r="E75" s="2">
        <f t="shared" si="13"/>
        <v>7778474</v>
      </c>
      <c r="F75" s="2">
        <f t="shared" si="13"/>
        <v>5990078</v>
      </c>
      <c r="G75" s="2">
        <f t="shared" si="13"/>
        <v>5990078</v>
      </c>
      <c r="H75" s="2">
        <f t="shared" si="13"/>
        <v>78449436.35920188</v>
      </c>
      <c r="I75" s="2">
        <f t="shared" si="13"/>
        <v>99000000</v>
      </c>
      <c r="J75" s="2">
        <f t="shared" si="13"/>
        <v>125000000</v>
      </c>
      <c r="K75" s="2">
        <f t="shared" si="13"/>
        <v>145000001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133717005</v>
      </c>
      <c r="C77" s="3">
        <v>126340120</v>
      </c>
      <c r="D77" s="3">
        <v>145635353</v>
      </c>
      <c r="E77" s="3">
        <v>185009568</v>
      </c>
      <c r="F77" s="3">
        <v>223858340</v>
      </c>
      <c r="G77" s="3">
        <v>223858340</v>
      </c>
      <c r="H77" s="3">
        <v>148790347</v>
      </c>
      <c r="I77" s="3">
        <v>201919510</v>
      </c>
      <c r="J77" s="3">
        <v>218703477</v>
      </c>
      <c r="K77" s="3">
        <v>230164340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130342970</v>
      </c>
      <c r="C79" s="3">
        <v>113407805</v>
      </c>
      <c r="D79" s="3">
        <v>86871867</v>
      </c>
      <c r="E79" s="3">
        <v>1788396</v>
      </c>
      <c r="F79" s="3">
        <v>0</v>
      </c>
      <c r="G79" s="3">
        <v>0</v>
      </c>
      <c r="H79" s="3">
        <v>86072195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0</v>
      </c>
      <c r="C80" s="3">
        <v>0</v>
      </c>
      <c r="D80" s="3">
        <v>-49445915</v>
      </c>
      <c r="E80" s="3">
        <v>0</v>
      </c>
      <c r="F80" s="3">
        <v>0</v>
      </c>
      <c r="G80" s="3">
        <v>0</v>
      </c>
      <c r="H80" s="3">
        <v>-88852634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41828559</v>
      </c>
      <c r="C81" s="3">
        <v>40318794</v>
      </c>
      <c r="D81" s="3">
        <v>76246050</v>
      </c>
      <c r="E81" s="3">
        <v>0</v>
      </c>
      <c r="F81" s="3">
        <v>0</v>
      </c>
      <c r="G81" s="3">
        <v>0</v>
      </c>
      <c r="H81" s="3">
        <v>115464674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138997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75763113</v>
      </c>
      <c r="C83" s="3">
        <v>127657056</v>
      </c>
      <c r="D83" s="3">
        <v>30750793</v>
      </c>
      <c r="E83" s="3">
        <v>186899568</v>
      </c>
      <c r="F83" s="3">
        <v>220493340</v>
      </c>
      <c r="G83" s="3">
        <v>220493340</v>
      </c>
      <c r="H83" s="3">
        <v>42619540</v>
      </c>
      <c r="I83" s="3">
        <v>117021153</v>
      </c>
      <c r="J83" s="3">
        <v>139674452</v>
      </c>
      <c r="K83" s="3">
        <v>150700210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5990078</v>
      </c>
      <c r="F84" s="3">
        <v>5990078</v>
      </c>
      <c r="G84" s="3">
        <v>5990078</v>
      </c>
      <c r="H84" s="3">
        <v>0</v>
      </c>
      <c r="I84" s="3">
        <v>99000000</v>
      </c>
      <c r="J84" s="3">
        <v>125000000</v>
      </c>
      <c r="K84" s="3">
        <v>145000001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2019-11-12T18:26:20Z</dcterms:created>
  <dcterms:modified xsi:type="dcterms:W3CDTF">2019-11-12T18:28:02Z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